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bookViews>
    <workbookView xWindow="240" yWindow="105" windowWidth="9090" windowHeight="5730" tabRatio="854" activeTab="1"/>
  </bookViews>
  <sheets>
    <sheet name="protocols" sheetId="10" r:id="rId1"/>
    <sheet name="assumptions" sheetId="1" r:id="rId2"/>
    <sheet name="sources-uses" sheetId="2" r:id="rId3"/>
    <sheet name="rent summary" sheetId="3" r:id="rId4"/>
    <sheet name="rents" sheetId="9" r:id="rId5"/>
    <sheet name="expenses" sheetId="4" r:id="rId6"/>
    <sheet name="cashflows" sheetId="5" r:id="rId7"/>
    <sheet name="amortizations" sheetId="6" r:id="rId8"/>
    <sheet name="flow of funds" sheetId="7" r:id="rId9"/>
  </sheets>
  <definedNames>
    <definedName name="ACwvu.EXPENSES." localSheetId="2" hidden="1">'sources-uses'!#REF!</definedName>
    <definedName name="_xlnm.Print_Area" localSheetId="7">amortizations!$A$1:$AE$69</definedName>
    <definedName name="_xlnm.Print_Area" localSheetId="6">cashflows!$A$1:$Q$51</definedName>
    <definedName name="_xlnm.Print_Area" localSheetId="8">'flow of funds'!$B$1:$S$78</definedName>
    <definedName name="_xlnm.Print_Area" localSheetId="3">'rent summary'!$A$1:$G$38</definedName>
    <definedName name="_xlnm.Print_Area" localSheetId="4">rents!$A$1:$AA$33</definedName>
    <definedName name="_xlnm.Print_Titles" localSheetId="7">amortizations!$A:$A</definedName>
    <definedName name="Swvu.EXPENSES." localSheetId="2" hidden="1">'sources-uses'!#REF!</definedName>
    <definedName name="wrn.proforma." hidden="1">{#N/A,#N/A,FALSE,"sources";#N/A,#N/A,FALSE,"uses";#N/A,#N/A,FALSE,"rents";#N/A,#N/A,FALSE,"expenses";#N/A,#N/A,FALSE,"cashflows";#N/A,#N/A,FALSE,"flow of funds"}</definedName>
    <definedName name="wvu.EXPENSES." localSheetId="2" hidden="1">{TRUE,TRUE,13.75,7,453,285,FALSE,TRUE,TRUE,TRUE,0,1,#N/A,202,#N/A,7.58333333333333,25.1538461538462,1,FALSE,FALSE,1,TRUE,1,FALSE,65,"Swvu.EXPENSES.","ACwvu.EXPENSES.",#N/A,FALSE,FALSE,0.75,0.75,1,1,1,"","",FALSE,FALSE,FALSE,TRUE,1,100,#N/A,#N/A,FALSE,FALSE,#N/A,#N/A,FALSE,FALSE,FALSE,1,300,300,FALSE,FALSE,TRUE,TRUE,TRUE}</definedName>
  </definedNames>
  <calcPr calcId="145621" fullCalcOnLoad="1"/>
  <customWorkbookViews>
    <customWorkbookView name="EXPENSES (uses)" guid="{CA59FD88-8CCB-11D1-BF5F-0000C0DA655A}" xWindow="22" yWindow="37" windowWidth="594" windowHeight="346" tabRatio="691" activeSheetId="2"/>
  </customWorkbookViews>
</workbook>
</file>

<file path=xl/calcChain.xml><?xml version="1.0" encoding="utf-8"?>
<calcChain xmlns="http://schemas.openxmlformats.org/spreadsheetml/2006/main">
  <c r="D10" i="2" l="1"/>
  <c r="E6" i="2"/>
  <c r="E7" i="2"/>
  <c r="E8" i="2"/>
  <c r="E9" i="2"/>
  <c r="E10" i="2"/>
  <c r="D6" i="2"/>
  <c r="E67" i="2"/>
  <c r="D67" i="2"/>
  <c r="E32" i="2"/>
  <c r="E33" i="2"/>
  <c r="D32" i="2"/>
  <c r="D33" i="2"/>
  <c r="E38" i="2"/>
  <c r="E39" i="2"/>
  <c r="E40" i="2"/>
  <c r="E41" i="2"/>
  <c r="E42" i="2"/>
  <c r="E43" i="2"/>
  <c r="E44" i="2"/>
  <c r="E45" i="2"/>
  <c r="E46" i="2"/>
  <c r="E47" i="2"/>
  <c r="E48" i="2"/>
  <c r="E49" i="2"/>
  <c r="E50" i="2"/>
  <c r="E51" i="2"/>
  <c r="E52" i="2"/>
  <c r="E53" i="2"/>
  <c r="E54" i="2"/>
  <c r="E55" i="2"/>
  <c r="E56" i="2"/>
  <c r="E57" i="2"/>
  <c r="E58" i="2"/>
  <c r="D38" i="2"/>
  <c r="D39" i="2"/>
  <c r="D40" i="2"/>
  <c r="D41" i="2"/>
  <c r="D42" i="2"/>
  <c r="D43" i="2"/>
  <c r="D44" i="2"/>
  <c r="D45" i="2"/>
  <c r="D46" i="2"/>
  <c r="D47" i="2"/>
  <c r="D48" i="2"/>
  <c r="D49" i="2"/>
  <c r="D50" i="2"/>
  <c r="D51" i="2"/>
  <c r="D52" i="2"/>
  <c r="D53" i="2"/>
  <c r="D54" i="2"/>
  <c r="D55" i="2"/>
  <c r="D56" i="2"/>
  <c r="D57" i="2"/>
  <c r="D58" i="2"/>
  <c r="C72" i="2"/>
  <c r="C64" i="2"/>
  <c r="C59" i="2"/>
  <c r="C74" i="2" l="1"/>
  <c r="C75" i="2" s="1"/>
  <c r="G78" i="2"/>
  <c r="C46" i="5" s="1"/>
  <c r="B25" i="6"/>
  <c r="B24" i="6"/>
  <c r="B23" i="6"/>
  <c r="A21" i="6"/>
  <c r="B31" i="6"/>
  <c r="C30" i="6"/>
  <c r="D30" i="6"/>
  <c r="E30" i="6"/>
  <c r="F30" i="6"/>
  <c r="G30" i="6"/>
  <c r="H30" i="6"/>
  <c r="I30" i="6"/>
  <c r="J30" i="6"/>
  <c r="K30" i="6"/>
  <c r="L30" i="6"/>
  <c r="M30" i="6"/>
  <c r="N30" i="6"/>
  <c r="O30" i="6"/>
  <c r="P30" i="6"/>
  <c r="Q30" i="6"/>
  <c r="R30" i="6"/>
  <c r="S30" i="6"/>
  <c r="T30" i="6"/>
  <c r="U30" i="6"/>
  <c r="V30" i="6"/>
  <c r="W30" i="6"/>
  <c r="X30" i="6"/>
  <c r="Y30" i="6"/>
  <c r="Z30" i="6"/>
  <c r="AA30" i="6"/>
  <c r="AB30" i="6"/>
  <c r="AC30" i="6"/>
  <c r="AD30" i="6"/>
  <c r="AE30" i="6"/>
  <c r="C79" i="2"/>
  <c r="C36" i="5"/>
  <c r="C11" i="5"/>
  <c r="C24" i="5"/>
  <c r="C26" i="5" s="1"/>
  <c r="C6" i="5"/>
  <c r="D27" i="3"/>
  <c r="B5" i="6"/>
  <c r="B15" i="6"/>
  <c r="B6" i="6"/>
  <c r="B7" i="6"/>
  <c r="B39" i="6"/>
  <c r="B47" i="6"/>
  <c r="B40" i="6"/>
  <c r="B41" i="6"/>
  <c r="D6" i="5"/>
  <c r="B8" i="6"/>
  <c r="E6" i="5"/>
  <c r="F6" i="5"/>
  <c r="G6" i="5"/>
  <c r="H6" i="5"/>
  <c r="I6" i="5"/>
  <c r="J6" i="5"/>
  <c r="K6" i="5"/>
  <c r="L6" i="5"/>
  <c r="M6" i="5"/>
  <c r="N6" i="5"/>
  <c r="O6" i="5"/>
  <c r="P6" i="5"/>
  <c r="Q6" i="5"/>
  <c r="R6" i="5"/>
  <c r="S6" i="5"/>
  <c r="T6" i="5"/>
  <c r="U6" i="5"/>
  <c r="V6" i="5"/>
  <c r="W6" i="5"/>
  <c r="X6" i="5"/>
  <c r="Y6" i="5"/>
  <c r="Z6" i="5"/>
  <c r="AA6" i="5"/>
  <c r="AB6" i="5"/>
  <c r="AC6" i="5"/>
  <c r="AD6" i="5"/>
  <c r="AE6" i="5"/>
  <c r="AF6" i="5"/>
  <c r="A1" i="6"/>
  <c r="C46" i="6"/>
  <c r="C14" i="6"/>
  <c r="B55" i="6"/>
  <c r="B63" i="6"/>
  <c r="B66" i="6"/>
  <c r="B56" i="6"/>
  <c r="B57" i="6"/>
  <c r="A53" i="6"/>
  <c r="A37" i="6"/>
  <c r="A3" i="6"/>
  <c r="C76" i="6"/>
  <c r="D76" i="6"/>
  <c r="E76" i="6"/>
  <c r="F76" i="6"/>
  <c r="G76" i="6"/>
  <c r="H76" i="6"/>
  <c r="I76" i="6"/>
  <c r="J76" i="6"/>
  <c r="K76" i="6"/>
  <c r="L76" i="6"/>
  <c r="M76" i="6"/>
  <c r="N76" i="6"/>
  <c r="O76" i="6"/>
  <c r="P76" i="6"/>
  <c r="C62" i="6"/>
  <c r="D62" i="6"/>
  <c r="E62" i="6"/>
  <c r="F62" i="6"/>
  <c r="G62" i="6"/>
  <c r="H62" i="6"/>
  <c r="I62" i="6"/>
  <c r="J62" i="6"/>
  <c r="K62" i="6"/>
  <c r="L62" i="6"/>
  <c r="M62" i="6"/>
  <c r="N62" i="6"/>
  <c r="O62" i="6"/>
  <c r="P62" i="6"/>
  <c r="Q62" i="6"/>
  <c r="R62" i="6"/>
  <c r="S62" i="6"/>
  <c r="T62" i="6"/>
  <c r="U62" i="6"/>
  <c r="V62" i="6"/>
  <c r="W62" i="6"/>
  <c r="X62" i="6"/>
  <c r="Y62" i="6"/>
  <c r="Z62" i="6"/>
  <c r="AA62" i="6"/>
  <c r="AB62" i="6"/>
  <c r="AC62" i="6"/>
  <c r="AD62" i="6"/>
  <c r="AE62" i="6"/>
  <c r="B1" i="6"/>
  <c r="C29" i="2"/>
  <c r="B22" i="1" s="1"/>
  <c r="C12" i="2"/>
  <c r="B21" i="1"/>
  <c r="B4" i="1"/>
  <c r="A1" i="1"/>
  <c r="B30" i="9"/>
  <c r="B3" i="1"/>
  <c r="B5" i="1"/>
  <c r="D21" i="3"/>
  <c r="D11" i="3"/>
  <c r="D25" i="3"/>
  <c r="C21" i="3"/>
  <c r="C25" i="3"/>
  <c r="C11" i="3"/>
  <c r="D2" i="5"/>
  <c r="E2" i="5"/>
  <c r="C1" i="5"/>
  <c r="C44" i="5"/>
  <c r="D42" i="5"/>
  <c r="E42" i="5"/>
  <c r="F42" i="5"/>
  <c r="G42" i="5"/>
  <c r="H42" i="5"/>
  <c r="I42" i="5"/>
  <c r="J42" i="5"/>
  <c r="K42" i="5"/>
  <c r="L42" i="5"/>
  <c r="M42" i="5"/>
  <c r="N42" i="5"/>
  <c r="O42" i="5"/>
  <c r="P42" i="5"/>
  <c r="Q42" i="5"/>
  <c r="AA1" i="5"/>
  <c r="A1" i="5"/>
  <c r="G16" i="3"/>
  <c r="G21" i="3"/>
  <c r="G17" i="3"/>
  <c r="G18" i="3"/>
  <c r="G19" i="3"/>
  <c r="G20" i="3"/>
  <c r="G6" i="3"/>
  <c r="G7" i="3"/>
  <c r="G8" i="3"/>
  <c r="G11" i="3"/>
  <c r="G9" i="3"/>
  <c r="G10" i="3"/>
  <c r="B35" i="4"/>
  <c r="B20" i="4"/>
  <c r="C20" i="4"/>
  <c r="B12" i="4"/>
  <c r="B43" i="4"/>
  <c r="U46" i="5"/>
  <c r="B1" i="2"/>
  <c r="B52" i="4"/>
  <c r="C38" i="4"/>
  <c r="C37" i="4"/>
  <c r="C35" i="4"/>
  <c r="D35" i="4"/>
  <c r="C12" i="4"/>
  <c r="D12" i="4"/>
  <c r="C18" i="4"/>
  <c r="C32" i="4"/>
  <c r="D32" i="4"/>
  <c r="C40" i="4"/>
  <c r="C41" i="4"/>
  <c r="D41" i="4"/>
  <c r="B1" i="4"/>
  <c r="A1" i="4"/>
  <c r="C42" i="4"/>
  <c r="C39" i="4"/>
  <c r="C34" i="4"/>
  <c r="C33" i="4"/>
  <c r="C31" i="4"/>
  <c r="C30" i="4"/>
  <c r="C29" i="4"/>
  <c r="C28" i="4"/>
  <c r="C27" i="4"/>
  <c r="C26" i="4"/>
  <c r="C25" i="4"/>
  <c r="C24" i="4"/>
  <c r="C23" i="4"/>
  <c r="C19" i="4"/>
  <c r="D19" i="4"/>
  <c r="C17" i="4"/>
  <c r="C16" i="4"/>
  <c r="D16" i="4"/>
  <c r="C15" i="4"/>
  <c r="C11" i="4"/>
  <c r="C9" i="4"/>
  <c r="C8" i="4"/>
  <c r="D8" i="4"/>
  <c r="C7" i="4"/>
  <c r="C6" i="4"/>
  <c r="D6" i="4"/>
  <c r="C5" i="4"/>
  <c r="C10" i="4"/>
  <c r="E76" i="7"/>
  <c r="F76" i="7"/>
  <c r="B22" i="7"/>
  <c r="B16" i="7"/>
  <c r="A1" i="7"/>
  <c r="D71" i="7"/>
  <c r="T71" i="7" s="1"/>
  <c r="D70" i="7"/>
  <c r="T70" i="7" s="1"/>
  <c r="D69" i="7"/>
  <c r="T69" i="7" s="1"/>
  <c r="D68" i="7"/>
  <c r="T68" i="7" s="1"/>
  <c r="D66" i="7"/>
  <c r="T66" i="7" s="1"/>
  <c r="D65" i="7"/>
  <c r="T65" i="7" s="1"/>
  <c r="D64" i="7"/>
  <c r="T64" i="7" s="1"/>
  <c r="D62" i="7"/>
  <c r="T62" i="7" s="1"/>
  <c r="D61" i="7"/>
  <c r="T61" i="7" s="1"/>
  <c r="D60" i="7"/>
  <c r="T60" i="7" s="1"/>
  <c r="D59" i="7"/>
  <c r="T59" i="7" s="1"/>
  <c r="D57" i="7"/>
  <c r="T57" i="7" s="1"/>
  <c r="D56" i="7"/>
  <c r="T56" i="7" s="1"/>
  <c r="D55" i="7"/>
  <c r="T55" i="7" s="1"/>
  <c r="D54" i="7"/>
  <c r="T54" i="7" s="1"/>
  <c r="D53" i="7"/>
  <c r="T53" i="7" s="1"/>
  <c r="D52" i="7"/>
  <c r="T52" i="7" s="1"/>
  <c r="D51" i="7"/>
  <c r="T51" i="7" s="1"/>
  <c r="D50" i="7"/>
  <c r="T50" i="7" s="1"/>
  <c r="D49" i="7"/>
  <c r="T49" i="7" s="1"/>
  <c r="D48" i="7"/>
  <c r="T48" i="7" s="1"/>
  <c r="D47" i="7"/>
  <c r="T47" i="7" s="1"/>
  <c r="D46" i="7"/>
  <c r="T46" i="7" s="1"/>
  <c r="D45" i="7"/>
  <c r="T45" i="7" s="1"/>
  <c r="D44" i="7"/>
  <c r="T44" i="7" s="1"/>
  <c r="D43" i="7"/>
  <c r="T43" i="7" s="1"/>
  <c r="D42" i="7"/>
  <c r="T42" i="7" s="1"/>
  <c r="D41" i="7"/>
  <c r="T41" i="7" s="1"/>
  <c r="D40" i="7"/>
  <c r="T40" i="7" s="1"/>
  <c r="D39" i="7"/>
  <c r="T39" i="7" s="1"/>
  <c r="D17" i="7"/>
  <c r="T17" i="7" s="1"/>
  <c r="B58" i="7"/>
  <c r="A72" i="7"/>
  <c r="B72" i="7"/>
  <c r="D72" i="7"/>
  <c r="T72" i="7" s="1"/>
  <c r="A64" i="7"/>
  <c r="B64" i="7"/>
  <c r="A65" i="7"/>
  <c r="B65" i="7"/>
  <c r="A66" i="7"/>
  <c r="B66" i="7"/>
  <c r="B67" i="7"/>
  <c r="A68" i="7"/>
  <c r="B68" i="7"/>
  <c r="A69" i="7"/>
  <c r="B69" i="7"/>
  <c r="A70" i="7"/>
  <c r="B70" i="7"/>
  <c r="A71" i="7"/>
  <c r="B71" i="7"/>
  <c r="A47" i="7"/>
  <c r="B47" i="7"/>
  <c r="A48" i="7"/>
  <c r="B48" i="7"/>
  <c r="A49" i="7"/>
  <c r="B49" i="7"/>
  <c r="A50" i="7"/>
  <c r="B50" i="7"/>
  <c r="A51" i="7"/>
  <c r="B51" i="7"/>
  <c r="A52" i="7"/>
  <c r="B52" i="7"/>
  <c r="A53" i="7"/>
  <c r="B53" i="7"/>
  <c r="A54" i="7"/>
  <c r="B54" i="7"/>
  <c r="A55" i="7"/>
  <c r="B55" i="7"/>
  <c r="A56" i="7"/>
  <c r="B56" i="7"/>
  <c r="A57" i="7"/>
  <c r="B57" i="7"/>
  <c r="A59" i="7"/>
  <c r="B59" i="7"/>
  <c r="A60" i="7"/>
  <c r="B60" i="7"/>
  <c r="A61" i="7"/>
  <c r="B61" i="7"/>
  <c r="A62" i="7"/>
  <c r="B62" i="7"/>
  <c r="B63" i="7"/>
  <c r="A39" i="7"/>
  <c r="B39" i="7"/>
  <c r="A40" i="7"/>
  <c r="B40" i="7"/>
  <c r="A41" i="7"/>
  <c r="B41" i="7"/>
  <c r="A42" i="7"/>
  <c r="B42" i="7"/>
  <c r="A43" i="7"/>
  <c r="B43" i="7"/>
  <c r="A44" i="7"/>
  <c r="B44" i="7"/>
  <c r="A45" i="7"/>
  <c r="B45" i="7"/>
  <c r="A46" i="7"/>
  <c r="B46" i="7"/>
  <c r="A18" i="7"/>
  <c r="B18" i="7"/>
  <c r="D18" i="7"/>
  <c r="T18" i="7" s="1"/>
  <c r="A19" i="7"/>
  <c r="B19" i="7"/>
  <c r="D19" i="7"/>
  <c r="T19" i="7" s="1"/>
  <c r="A20" i="7"/>
  <c r="B20" i="7"/>
  <c r="D20" i="7"/>
  <c r="T20" i="7" s="1"/>
  <c r="A21" i="7"/>
  <c r="B21" i="7"/>
  <c r="D21" i="7"/>
  <c r="T21" i="7" s="1"/>
  <c r="A23" i="7"/>
  <c r="B23" i="7"/>
  <c r="D23" i="7"/>
  <c r="T23" i="7" s="1"/>
  <c r="A24" i="7"/>
  <c r="B24" i="7"/>
  <c r="D24" i="7"/>
  <c r="T24" i="7" s="1"/>
  <c r="A25" i="7"/>
  <c r="B25" i="7"/>
  <c r="D25" i="7"/>
  <c r="T25" i="7" s="1"/>
  <c r="A26" i="7"/>
  <c r="B26" i="7"/>
  <c r="D26" i="7"/>
  <c r="T26" i="7" s="1"/>
  <c r="A27" i="7"/>
  <c r="B27" i="7"/>
  <c r="D27" i="7"/>
  <c r="T27" i="7" s="1"/>
  <c r="A28" i="7"/>
  <c r="B28" i="7"/>
  <c r="D28" i="7"/>
  <c r="T28" i="7" s="1"/>
  <c r="A29" i="7"/>
  <c r="B29" i="7"/>
  <c r="D29" i="7"/>
  <c r="T29" i="7" s="1"/>
  <c r="A30" i="7"/>
  <c r="B30" i="7"/>
  <c r="D30" i="7"/>
  <c r="T30" i="7" s="1"/>
  <c r="A31" i="7"/>
  <c r="B31" i="7"/>
  <c r="D31" i="7"/>
  <c r="A32" i="7"/>
  <c r="B32" i="7"/>
  <c r="D32" i="7"/>
  <c r="T32" i="7" s="1"/>
  <c r="A33" i="7"/>
  <c r="B33" i="7"/>
  <c r="D33" i="7"/>
  <c r="T33" i="7" s="1"/>
  <c r="A34" i="7"/>
  <c r="B34" i="7"/>
  <c r="D34" i="7"/>
  <c r="T34" i="7" s="1"/>
  <c r="A35" i="7"/>
  <c r="B35" i="7"/>
  <c r="D35" i="7"/>
  <c r="T35" i="7" s="1"/>
  <c r="A36" i="7"/>
  <c r="B36" i="7"/>
  <c r="D36" i="7"/>
  <c r="T36" i="7" s="1"/>
  <c r="A37" i="7"/>
  <c r="B37" i="7"/>
  <c r="D37" i="7"/>
  <c r="T37" i="7" s="1"/>
  <c r="B38" i="7"/>
  <c r="A17" i="7"/>
  <c r="B17" i="7"/>
  <c r="F77" i="7"/>
  <c r="P78" i="7"/>
  <c r="B1" i="7"/>
  <c r="E74" i="7"/>
  <c r="F74" i="7"/>
  <c r="G74" i="7"/>
  <c r="H74" i="7"/>
  <c r="I74" i="7"/>
  <c r="J74" i="7"/>
  <c r="K74" i="7"/>
  <c r="L74" i="7"/>
  <c r="M74" i="7"/>
  <c r="N74" i="7"/>
  <c r="O74" i="7"/>
  <c r="P74" i="7"/>
  <c r="Q74" i="7"/>
  <c r="R74" i="7"/>
  <c r="S74" i="7"/>
  <c r="T31" i="7"/>
  <c r="S13" i="7"/>
  <c r="E13" i="7"/>
  <c r="D13" i="7"/>
  <c r="T12" i="7"/>
  <c r="T11" i="7"/>
  <c r="T9" i="7"/>
  <c r="T8" i="7"/>
  <c r="T7" i="7"/>
  <c r="T6" i="7"/>
  <c r="R13" i="7"/>
  <c r="Q13" i="7"/>
  <c r="P13" i="7"/>
  <c r="O13" i="7"/>
  <c r="N13" i="7"/>
  <c r="M13" i="7"/>
  <c r="L13" i="7"/>
  <c r="K13" i="7"/>
  <c r="J13" i="7"/>
  <c r="I13" i="7"/>
  <c r="H13" i="7"/>
  <c r="G13" i="7"/>
  <c r="F13" i="7"/>
  <c r="T10" i="7"/>
  <c r="B1" i="3"/>
  <c r="A1" i="3"/>
  <c r="A1" i="9"/>
  <c r="D1" i="9"/>
  <c r="M30" i="9"/>
  <c r="L30" i="9"/>
  <c r="V30" i="9"/>
  <c r="W30" i="9"/>
  <c r="X30" i="9"/>
  <c r="Y30" i="9"/>
  <c r="Z30" i="9"/>
  <c r="AA30" i="9"/>
  <c r="Q30" i="9"/>
  <c r="R30" i="9"/>
  <c r="S30" i="9"/>
  <c r="T30" i="9"/>
  <c r="U30" i="9"/>
  <c r="P30" i="9"/>
  <c r="G75" i="2"/>
  <c r="H75" i="2"/>
  <c r="I75" i="2"/>
  <c r="J75" i="2"/>
  <c r="K75" i="2"/>
  <c r="L8" i="2"/>
  <c r="L11" i="2"/>
  <c r="L7" i="2"/>
  <c r="L5" i="2"/>
  <c r="L9" i="2"/>
  <c r="L27" i="2"/>
  <c r="L24" i="2"/>
  <c r="L14" i="2"/>
  <c r="L28" i="2"/>
  <c r="L15" i="2"/>
  <c r="L22" i="2"/>
  <c r="L19" i="2"/>
  <c r="L20" i="2"/>
  <c r="L17" i="2"/>
  <c r="L18" i="2"/>
  <c r="L16" i="2"/>
  <c r="L23" i="2"/>
  <c r="L25" i="2"/>
  <c r="L21" i="2"/>
  <c r="L26" i="2"/>
  <c r="L31" i="2"/>
  <c r="L40" i="2"/>
  <c r="L45" i="2"/>
  <c r="L53" i="2"/>
  <c r="L41" i="2"/>
  <c r="L39" i="2"/>
  <c r="L51" i="2"/>
  <c r="L44" i="2"/>
  <c r="L37" i="2"/>
  <c r="L35" i="2"/>
  <c r="L36" i="2"/>
  <c r="L57" i="2"/>
  <c r="L34" i="2"/>
  <c r="L47" i="2"/>
  <c r="L54" i="2"/>
  <c r="L50" i="2"/>
  <c r="L46" i="2"/>
  <c r="L49" i="2"/>
  <c r="L62" i="2"/>
  <c r="L63" i="2"/>
  <c r="L61" i="2"/>
  <c r="L71" i="2"/>
  <c r="L68" i="2"/>
  <c r="L66" i="2"/>
  <c r="L70" i="2"/>
  <c r="L69" i="2"/>
  <c r="F75" i="2"/>
  <c r="E74" i="2"/>
  <c r="A1" i="2"/>
  <c r="E61" i="2"/>
  <c r="E63" i="2"/>
  <c r="E62" i="2"/>
  <c r="E26" i="2"/>
  <c r="E23" i="2"/>
  <c r="E25" i="2"/>
  <c r="E21" i="2"/>
  <c r="E20" i="2"/>
  <c r="E69" i="2"/>
  <c r="E70" i="2"/>
  <c r="E66" i="2"/>
  <c r="E68" i="2"/>
  <c r="E71" i="2"/>
  <c r="E34" i="2"/>
  <c r="E36" i="2"/>
  <c r="E35" i="2"/>
  <c r="E37" i="2"/>
  <c r="E31" i="2"/>
  <c r="E29" i="2"/>
  <c r="E16" i="2"/>
  <c r="E18" i="2"/>
  <c r="E17" i="2"/>
  <c r="E19" i="2"/>
  <c r="E22" i="2"/>
  <c r="E15" i="2"/>
  <c r="E28" i="2"/>
  <c r="E14" i="2"/>
  <c r="E24" i="2"/>
  <c r="E27" i="2"/>
  <c r="E12" i="2"/>
  <c r="E5" i="2"/>
  <c r="E11" i="2"/>
  <c r="B42" i="6"/>
  <c r="B43" i="6"/>
  <c r="B9" i="6"/>
  <c r="C16" i="6"/>
  <c r="B34" i="6"/>
  <c r="B35" i="6"/>
  <c r="G76" i="7"/>
  <c r="G77" i="7"/>
  <c r="D37" i="4"/>
  <c r="D20" i="4"/>
  <c r="D38" i="4"/>
  <c r="E38" i="4"/>
  <c r="D18" i="4"/>
  <c r="D40" i="4"/>
  <c r="D39" i="4"/>
  <c r="D17" i="4"/>
  <c r="D15" i="4"/>
  <c r="D33" i="4"/>
  <c r="D30" i="4"/>
  <c r="D28" i="4"/>
  <c r="D26" i="4"/>
  <c r="D24" i="4"/>
  <c r="D11" i="4"/>
  <c r="D9" i="4"/>
  <c r="D7" i="4"/>
  <c r="D5" i="4"/>
  <c r="D26" i="2"/>
  <c r="D23" i="2"/>
  <c r="D25" i="2"/>
  <c r="D21" i="2"/>
  <c r="D20" i="2"/>
  <c r="D69" i="2"/>
  <c r="D70" i="2"/>
  <c r="D66" i="2"/>
  <c r="D68" i="2"/>
  <c r="D71" i="2"/>
  <c r="D34" i="2"/>
  <c r="D36" i="2"/>
  <c r="D35" i="2"/>
  <c r="D37" i="2"/>
  <c r="D31" i="2"/>
  <c r="D29" i="2"/>
  <c r="D16" i="2"/>
  <c r="D18" i="2"/>
  <c r="D17" i="2"/>
  <c r="D19" i="2"/>
  <c r="D22" i="2"/>
  <c r="D28" i="2"/>
  <c r="D24" i="2"/>
  <c r="D12" i="2"/>
  <c r="D7" i="2"/>
  <c r="D8" i="2"/>
  <c r="D42" i="4"/>
  <c r="D34" i="4"/>
  <c r="D31" i="4"/>
  <c r="D29" i="4"/>
  <c r="D27" i="4"/>
  <c r="D25" i="4"/>
  <c r="D23" i="4"/>
  <c r="D10" i="4"/>
  <c r="D61" i="2"/>
  <c r="D63" i="2"/>
  <c r="D62" i="2"/>
  <c r="D15" i="2"/>
  <c r="D14" i="2"/>
  <c r="D27" i="2"/>
  <c r="D9" i="2"/>
  <c r="D5" i="2"/>
  <c r="D11" i="2"/>
  <c r="C49" i="6"/>
  <c r="D46" i="6"/>
  <c r="E46" i="6"/>
  <c r="E49" i="6"/>
  <c r="D14" i="6"/>
  <c r="C37" i="5"/>
  <c r="C38" i="5"/>
  <c r="C40" i="5" s="1"/>
  <c r="D36" i="5" s="1"/>
  <c r="D11" i="5"/>
  <c r="D15" i="6"/>
  <c r="D17" i="6"/>
  <c r="B49" i="6"/>
  <c r="B48" i="6"/>
  <c r="B50" i="6"/>
  <c r="B32" i="6"/>
  <c r="C31" i="6"/>
  <c r="B51" i="6"/>
  <c r="C17" i="5"/>
  <c r="F46" i="6"/>
  <c r="F49" i="6"/>
  <c r="C34" i="6"/>
  <c r="C35" i="6"/>
  <c r="D37" i="5"/>
  <c r="E11" i="5"/>
  <c r="D44" i="5"/>
  <c r="D16" i="6"/>
  <c r="E15" i="6"/>
  <c r="E17" i="6"/>
  <c r="E14" i="6"/>
  <c r="H76" i="7"/>
  <c r="I76" i="7"/>
  <c r="J76" i="7"/>
  <c r="K77" i="7"/>
  <c r="H77" i="7"/>
  <c r="D49" i="6"/>
  <c r="C32" i="6"/>
  <c r="D31" i="6"/>
  <c r="B18" i="1"/>
  <c r="E18" i="6"/>
  <c r="E16" i="6"/>
  <c r="F15" i="6"/>
  <c r="F17" i="6"/>
  <c r="F14" i="6"/>
  <c r="D34" i="6"/>
  <c r="D35" i="6"/>
  <c r="G46" i="6"/>
  <c r="G49" i="6"/>
  <c r="I77" i="7"/>
  <c r="E37" i="5"/>
  <c r="F11" i="5"/>
  <c r="E44" i="5"/>
  <c r="E19" i="6"/>
  <c r="F16" i="5"/>
  <c r="J77" i="7"/>
  <c r="H46" i="6"/>
  <c r="I46" i="6"/>
  <c r="J46" i="6"/>
  <c r="K46" i="6"/>
  <c r="K49" i="6"/>
  <c r="F18" i="6"/>
  <c r="F16" i="6"/>
  <c r="G15" i="6"/>
  <c r="G17" i="6"/>
  <c r="G14" i="6"/>
  <c r="H49" i="6"/>
  <c r="K76" i="7"/>
  <c r="L76" i="7"/>
  <c r="M76" i="7"/>
  <c r="N77" i="7"/>
  <c r="I49" i="6"/>
  <c r="L77" i="7"/>
  <c r="J49" i="6"/>
  <c r="L46" i="6"/>
  <c r="L49" i="6"/>
  <c r="M46" i="6"/>
  <c r="M49" i="6"/>
  <c r="N46" i="6"/>
  <c r="N49" i="6"/>
  <c r="O46" i="6"/>
  <c r="P46" i="6"/>
  <c r="P49" i="6"/>
  <c r="Q46" i="6"/>
  <c r="Q49" i="6"/>
  <c r="R46" i="6"/>
  <c r="R49" i="6"/>
  <c r="S46" i="6"/>
  <c r="S49" i="6"/>
  <c r="T46" i="6"/>
  <c r="T49" i="6"/>
  <c r="U46" i="6"/>
  <c r="V46" i="6"/>
  <c r="V49" i="6"/>
  <c r="W46" i="6"/>
  <c r="W49" i="6"/>
  <c r="X46" i="6"/>
  <c r="X49" i="6"/>
  <c r="Y46" i="6"/>
  <c r="Y49" i="6"/>
  <c r="Z46" i="6"/>
  <c r="Z49" i="6"/>
  <c r="AA46" i="6"/>
  <c r="AA49" i="6"/>
  <c r="AB46" i="6"/>
  <c r="AB49" i="6"/>
  <c r="AC46" i="6"/>
  <c r="AC49" i="6"/>
  <c r="AD46" i="6"/>
  <c r="AD49" i="6"/>
  <c r="AE46" i="6"/>
  <c r="AE49" i="6"/>
  <c r="U49" i="6"/>
  <c r="F19" i="6"/>
  <c r="G16" i="5"/>
  <c r="B16" i="6"/>
  <c r="O49" i="6"/>
  <c r="H14" i="6"/>
  <c r="G16" i="6"/>
  <c r="H15" i="6"/>
  <c r="F37" i="5"/>
  <c r="F44" i="5"/>
  <c r="D32" i="6"/>
  <c r="E31" i="6"/>
  <c r="C47" i="6"/>
  <c r="G25" i="3"/>
  <c r="N76" i="7"/>
  <c r="M77" i="7"/>
  <c r="G18" i="6"/>
  <c r="G19" i="6"/>
  <c r="H16" i="5"/>
  <c r="G11" i="5"/>
  <c r="C10" i="5"/>
  <c r="C43" i="4"/>
  <c r="D43" i="4"/>
  <c r="B67" i="6"/>
  <c r="B64" i="6"/>
  <c r="C63" i="6"/>
  <c r="B10" i="6"/>
  <c r="F2" i="5"/>
  <c r="B17" i="6"/>
  <c r="C15" i="6"/>
  <c r="C17" i="6"/>
  <c r="F46" i="5"/>
  <c r="F47" i="5"/>
  <c r="G2" i="5"/>
  <c r="C66" i="6"/>
  <c r="C64" i="6"/>
  <c r="D63" i="6"/>
  <c r="G37" i="5"/>
  <c r="G44" i="5"/>
  <c r="H11" i="5"/>
  <c r="G27" i="3"/>
  <c r="C5" i="5"/>
  <c r="B77" i="6"/>
  <c r="B78" i="6"/>
  <c r="D18" i="6"/>
  <c r="D19" i="6"/>
  <c r="E16" i="5"/>
  <c r="B18" i="6"/>
  <c r="C18" i="6"/>
  <c r="C19" i="6"/>
  <c r="D16" i="5"/>
  <c r="D10" i="5"/>
  <c r="C12" i="5"/>
  <c r="O76" i="7"/>
  <c r="P76" i="7"/>
  <c r="O77" i="7"/>
  <c r="C48" i="6"/>
  <c r="C50" i="6"/>
  <c r="C51" i="6"/>
  <c r="D17" i="5"/>
  <c r="E34" i="6"/>
  <c r="E35" i="6"/>
  <c r="H18" i="6"/>
  <c r="I14" i="6"/>
  <c r="H16" i="6"/>
  <c r="I15" i="6"/>
  <c r="H17" i="6"/>
  <c r="H19" i="6"/>
  <c r="I16" i="5"/>
  <c r="E32" i="6"/>
  <c r="F31" i="6"/>
  <c r="F32" i="6"/>
  <c r="G31" i="6"/>
  <c r="C77" i="6"/>
  <c r="C78" i="6"/>
  <c r="D47" i="6"/>
  <c r="Q78" i="7"/>
  <c r="Q76" i="7"/>
  <c r="E10" i="5"/>
  <c r="D12" i="5"/>
  <c r="B72" i="6"/>
  <c r="C45" i="5"/>
  <c r="B19" i="6"/>
  <c r="C16" i="5"/>
  <c r="D5" i="5"/>
  <c r="H37" i="5"/>
  <c r="H44" i="5"/>
  <c r="I11" i="5"/>
  <c r="C72" i="6"/>
  <c r="D45" i="5"/>
  <c r="C67" i="6"/>
  <c r="I17" i="6"/>
  <c r="I16" i="6"/>
  <c r="J15" i="6"/>
  <c r="J14" i="6"/>
  <c r="I18" i="6"/>
  <c r="F34" i="6"/>
  <c r="F35" i="6"/>
  <c r="G29" i="3"/>
  <c r="G37" i="3"/>
  <c r="E5" i="4"/>
  <c r="C7" i="5"/>
  <c r="C8" i="5"/>
  <c r="C14" i="5"/>
  <c r="D66" i="6"/>
  <c r="G46" i="5"/>
  <c r="G47" i="5"/>
  <c r="H2" i="5"/>
  <c r="C43" i="5"/>
  <c r="C48" i="5"/>
  <c r="C22" i="5"/>
  <c r="C18" i="5"/>
  <c r="D67" i="6"/>
  <c r="K14" i="6"/>
  <c r="J16" i="6"/>
  <c r="K15" i="6"/>
  <c r="J18" i="6"/>
  <c r="J17" i="6"/>
  <c r="J19" i="6"/>
  <c r="K16" i="5"/>
  <c r="I19" i="6"/>
  <c r="J16" i="5"/>
  <c r="D7" i="5"/>
  <c r="D8" i="5"/>
  <c r="D14" i="5"/>
  <c r="E5" i="5"/>
  <c r="R76" i="7"/>
  <c r="R78" i="7"/>
  <c r="D48" i="6"/>
  <c r="D50" i="6"/>
  <c r="D51" i="6"/>
  <c r="E17" i="5"/>
  <c r="H46" i="5"/>
  <c r="H47" i="5"/>
  <c r="I2" i="5"/>
  <c r="D64" i="6"/>
  <c r="E63" i="6"/>
  <c r="G34" i="6"/>
  <c r="G35" i="6"/>
  <c r="J11" i="5"/>
  <c r="I44" i="5"/>
  <c r="I37" i="5"/>
  <c r="F10" i="5"/>
  <c r="E12" i="5"/>
  <c r="G32" i="6"/>
  <c r="H31" i="6"/>
  <c r="H34" i="6"/>
  <c r="H35" i="6"/>
  <c r="D43" i="5"/>
  <c r="D48" i="5"/>
  <c r="D22" i="5"/>
  <c r="D18" i="5"/>
  <c r="F12" i="5"/>
  <c r="G10" i="5"/>
  <c r="E66" i="6"/>
  <c r="F5" i="5"/>
  <c r="E7" i="5"/>
  <c r="E8" i="5"/>
  <c r="E14" i="5"/>
  <c r="K11" i="5"/>
  <c r="J44" i="5"/>
  <c r="J37" i="5"/>
  <c r="I46" i="5"/>
  <c r="I47" i="5"/>
  <c r="J2" i="5"/>
  <c r="E47" i="6"/>
  <c r="D77" i="6"/>
  <c r="D78" i="6"/>
  <c r="S76" i="7"/>
  <c r="S78" i="7"/>
  <c r="K16" i="6"/>
  <c r="L15" i="6"/>
  <c r="L14" i="6"/>
  <c r="K18" i="6"/>
  <c r="K17" i="6"/>
  <c r="K19" i="6"/>
  <c r="L16" i="5"/>
  <c r="D72" i="6"/>
  <c r="E45" i="5"/>
  <c r="C19" i="5"/>
  <c r="C28" i="5"/>
  <c r="E43" i="5"/>
  <c r="E48" i="5"/>
  <c r="E22" i="5"/>
  <c r="E18" i="5"/>
  <c r="L18" i="6"/>
  <c r="L16" i="6"/>
  <c r="M15" i="6"/>
  <c r="M14" i="6"/>
  <c r="L17" i="6"/>
  <c r="L19" i="6"/>
  <c r="M16" i="5"/>
  <c r="J46" i="5"/>
  <c r="J47" i="5"/>
  <c r="K2" i="5"/>
  <c r="E67" i="6"/>
  <c r="C20" i="5"/>
  <c r="C25" i="5"/>
  <c r="E48" i="6"/>
  <c r="E50" i="6"/>
  <c r="E51" i="6"/>
  <c r="F17" i="5"/>
  <c r="L11" i="5"/>
  <c r="K44" i="5"/>
  <c r="K37" i="5"/>
  <c r="F7" i="5"/>
  <c r="F8" i="5"/>
  <c r="F14" i="5"/>
  <c r="G5" i="5"/>
  <c r="E64" i="6"/>
  <c r="F63" i="6"/>
  <c r="H32" i="6"/>
  <c r="I31" i="6"/>
  <c r="G12" i="5"/>
  <c r="H10" i="5"/>
  <c r="D19" i="5"/>
  <c r="D28" i="5"/>
  <c r="F18" i="5"/>
  <c r="F43" i="5"/>
  <c r="F22" i="5"/>
  <c r="L37" i="5"/>
  <c r="L44" i="5"/>
  <c r="M11" i="5"/>
  <c r="D20" i="5"/>
  <c r="D25" i="5"/>
  <c r="H12" i="5"/>
  <c r="I10" i="5"/>
  <c r="I34" i="6"/>
  <c r="I35" i="6"/>
  <c r="G7" i="5"/>
  <c r="G8" i="5"/>
  <c r="G14" i="5"/>
  <c r="H5" i="5"/>
  <c r="E72" i="6"/>
  <c r="F45" i="5"/>
  <c r="K46" i="5"/>
  <c r="K47" i="5"/>
  <c r="L2" i="5"/>
  <c r="M18" i="6"/>
  <c r="M17" i="6"/>
  <c r="N14" i="6"/>
  <c r="M16" i="6"/>
  <c r="N15" i="6"/>
  <c r="F66" i="6"/>
  <c r="E77" i="6"/>
  <c r="E78" i="6"/>
  <c r="F47" i="6"/>
  <c r="E19" i="5"/>
  <c r="E28" i="5"/>
  <c r="I32" i="6"/>
  <c r="J31" i="6"/>
  <c r="J32" i="6"/>
  <c r="K31" i="6"/>
  <c r="F67" i="6"/>
  <c r="E20" i="5"/>
  <c r="E25" i="5"/>
  <c r="F50" i="6"/>
  <c r="F51" i="6"/>
  <c r="G17" i="5"/>
  <c r="F48" i="6"/>
  <c r="F64" i="6"/>
  <c r="G63" i="6"/>
  <c r="M19" i="6"/>
  <c r="N16" i="5"/>
  <c r="L46" i="5"/>
  <c r="L47" i="5"/>
  <c r="M2" i="5"/>
  <c r="H7" i="5"/>
  <c r="I5" i="5"/>
  <c r="H8" i="5"/>
  <c r="H14" i="5"/>
  <c r="N11" i="5"/>
  <c r="M37" i="5"/>
  <c r="M44" i="5"/>
  <c r="N17" i="6"/>
  <c r="N18" i="6"/>
  <c r="O14" i="6"/>
  <c r="N16" i="6"/>
  <c r="O15" i="6"/>
  <c r="G43" i="5"/>
  <c r="G18" i="5"/>
  <c r="G22" i="5"/>
  <c r="J34" i="6"/>
  <c r="J35" i="6"/>
  <c r="I12" i="5"/>
  <c r="J10" i="5"/>
  <c r="F19" i="5"/>
  <c r="F28" i="5"/>
  <c r="F20" i="5"/>
  <c r="F25" i="5"/>
  <c r="J12" i="5"/>
  <c r="K10" i="5"/>
  <c r="K34" i="6"/>
  <c r="K35" i="6"/>
  <c r="O16" i="6"/>
  <c r="P15" i="6"/>
  <c r="P14" i="6"/>
  <c r="O18" i="6"/>
  <c r="O17" i="6"/>
  <c r="N19" i="6"/>
  <c r="O16" i="5"/>
  <c r="N37" i="5"/>
  <c r="N44" i="5"/>
  <c r="O11" i="5"/>
  <c r="J5" i="5"/>
  <c r="I7" i="5"/>
  <c r="I8" i="5"/>
  <c r="I14" i="5"/>
  <c r="M46" i="5"/>
  <c r="M47" i="5"/>
  <c r="N2" i="5"/>
  <c r="G66" i="6"/>
  <c r="G64" i="6"/>
  <c r="H63" i="6"/>
  <c r="F72" i="6"/>
  <c r="G45" i="5"/>
  <c r="G19" i="5"/>
  <c r="G28" i="5"/>
  <c r="H43" i="5"/>
  <c r="F77" i="6"/>
  <c r="F78" i="6"/>
  <c r="G47" i="6"/>
  <c r="K32" i="6"/>
  <c r="L31" i="6"/>
  <c r="G20" i="5"/>
  <c r="G25" i="5"/>
  <c r="O19" i="6"/>
  <c r="P16" i="5"/>
  <c r="I43" i="5"/>
  <c r="H66" i="6"/>
  <c r="H64" i="6"/>
  <c r="I63" i="6"/>
  <c r="K12" i="5"/>
  <c r="L10" i="5"/>
  <c r="G50" i="6"/>
  <c r="G51" i="6"/>
  <c r="H17" i="5"/>
  <c r="G48" i="6"/>
  <c r="G67" i="6"/>
  <c r="G72" i="6"/>
  <c r="H45" i="5"/>
  <c r="N46" i="5"/>
  <c r="N47" i="5"/>
  <c r="O2" i="5"/>
  <c r="J7" i="5"/>
  <c r="J8" i="5"/>
  <c r="J14" i="5"/>
  <c r="K5" i="5"/>
  <c r="O37" i="5"/>
  <c r="O44" i="5"/>
  <c r="P11" i="5"/>
  <c r="Q14" i="6"/>
  <c r="P16" i="6"/>
  <c r="Q15" i="6"/>
  <c r="P17" i="6"/>
  <c r="P18" i="6"/>
  <c r="L34" i="6"/>
  <c r="L35" i="6"/>
  <c r="L32" i="6"/>
  <c r="M31" i="6"/>
  <c r="M32" i="6"/>
  <c r="N31" i="6"/>
  <c r="I66" i="6"/>
  <c r="P19" i="6"/>
  <c r="Q16" i="5"/>
  <c r="Q18" i="6"/>
  <c r="R14" i="6"/>
  <c r="Q16" i="6"/>
  <c r="R15" i="6"/>
  <c r="Q17" i="6"/>
  <c r="Q19" i="6"/>
  <c r="R16" i="5"/>
  <c r="K7" i="5"/>
  <c r="K8" i="5"/>
  <c r="K14" i="5"/>
  <c r="L5" i="5"/>
  <c r="H18" i="5"/>
  <c r="H22" i="5"/>
  <c r="M34" i="6"/>
  <c r="M35" i="6"/>
  <c r="P37" i="5"/>
  <c r="P44" i="5"/>
  <c r="Q11" i="5"/>
  <c r="J43" i="5"/>
  <c r="O46" i="5"/>
  <c r="O47" i="5"/>
  <c r="P2" i="5"/>
  <c r="G77" i="6"/>
  <c r="G78" i="6"/>
  <c r="H47" i="6"/>
  <c r="M10" i="5"/>
  <c r="L12" i="5"/>
  <c r="H67" i="6"/>
  <c r="N34" i="6"/>
  <c r="N35" i="6"/>
  <c r="L7" i="5"/>
  <c r="L8" i="5"/>
  <c r="L14" i="5"/>
  <c r="M5" i="5"/>
  <c r="I67" i="6"/>
  <c r="M12" i="5"/>
  <c r="N10" i="5"/>
  <c r="H48" i="6"/>
  <c r="H50" i="6"/>
  <c r="P46" i="5"/>
  <c r="P47" i="5"/>
  <c r="Q2" i="5"/>
  <c r="R11" i="5"/>
  <c r="Q37" i="5"/>
  <c r="Q44" i="5"/>
  <c r="H19" i="5"/>
  <c r="H28" i="5"/>
  <c r="K43" i="5"/>
  <c r="R17" i="6"/>
  <c r="R18" i="6"/>
  <c r="S14" i="6"/>
  <c r="R16" i="6"/>
  <c r="S15" i="6"/>
  <c r="I64" i="6"/>
  <c r="J63" i="6"/>
  <c r="N32" i="6"/>
  <c r="O31" i="6"/>
  <c r="R19" i="6"/>
  <c r="S16" i="5"/>
  <c r="L43" i="5"/>
  <c r="J66" i="6"/>
  <c r="J64" i="6"/>
  <c r="K63" i="6"/>
  <c r="S18" i="6"/>
  <c r="T14" i="6"/>
  <c r="S16" i="6"/>
  <c r="T15" i="6"/>
  <c r="S17" i="6"/>
  <c r="R37" i="5"/>
  <c r="S11" i="5"/>
  <c r="H51" i="6"/>
  <c r="I17" i="5"/>
  <c r="H72" i="6"/>
  <c r="I45" i="5"/>
  <c r="O10" i="5"/>
  <c r="N12" i="5"/>
  <c r="N5" i="5"/>
  <c r="M8" i="5"/>
  <c r="M14" i="5"/>
  <c r="M7" i="5"/>
  <c r="H20" i="5"/>
  <c r="H25" i="5"/>
  <c r="Q46" i="5"/>
  <c r="Q47" i="5"/>
  <c r="R2" i="5"/>
  <c r="S2" i="5"/>
  <c r="T2" i="5"/>
  <c r="U2" i="5"/>
  <c r="V2" i="5"/>
  <c r="W2" i="5"/>
  <c r="X2" i="5"/>
  <c r="Y2" i="5"/>
  <c r="Z2" i="5"/>
  <c r="AA2" i="5"/>
  <c r="AB2" i="5"/>
  <c r="AC2" i="5"/>
  <c r="AD2" i="5"/>
  <c r="AE2" i="5"/>
  <c r="AF2" i="5"/>
  <c r="I47" i="6"/>
  <c r="H77" i="6"/>
  <c r="H78" i="6"/>
  <c r="O34" i="6"/>
  <c r="O35" i="6"/>
  <c r="S19" i="6"/>
  <c r="T16" i="5"/>
  <c r="O32" i="6"/>
  <c r="P31" i="6"/>
  <c r="I48" i="6"/>
  <c r="I50" i="6"/>
  <c r="N7" i="5"/>
  <c r="N8" i="5"/>
  <c r="N14" i="5"/>
  <c r="O5" i="5"/>
  <c r="O12" i="5"/>
  <c r="P10" i="5"/>
  <c r="I18" i="5"/>
  <c r="I22" i="5"/>
  <c r="J67" i="6"/>
  <c r="M43" i="5"/>
  <c r="T11" i="5"/>
  <c r="S37" i="5"/>
  <c r="U14" i="6"/>
  <c r="T16" i="6"/>
  <c r="U15" i="6"/>
  <c r="T17" i="6"/>
  <c r="T18" i="6"/>
  <c r="K66" i="6"/>
  <c r="K67" i="6"/>
  <c r="Q10" i="5"/>
  <c r="P12" i="5"/>
  <c r="O7" i="5"/>
  <c r="P5" i="5"/>
  <c r="O8" i="5"/>
  <c r="O14" i="5"/>
  <c r="I77" i="6"/>
  <c r="I78" i="6"/>
  <c r="J47" i="6"/>
  <c r="K64" i="6"/>
  <c r="L63" i="6"/>
  <c r="T19" i="6"/>
  <c r="U16" i="5"/>
  <c r="U16" i="6"/>
  <c r="V15" i="6"/>
  <c r="U17" i="6"/>
  <c r="U18" i="6"/>
  <c r="V14" i="6"/>
  <c r="T37" i="5"/>
  <c r="U11" i="5"/>
  <c r="I19" i="5"/>
  <c r="I28" i="5"/>
  <c r="N43" i="5"/>
  <c r="I51" i="6"/>
  <c r="J17" i="5"/>
  <c r="I72" i="6"/>
  <c r="J45" i="5"/>
  <c r="P34" i="6"/>
  <c r="P35" i="6"/>
  <c r="I20" i="5"/>
  <c r="I25" i="5"/>
  <c r="J18" i="5"/>
  <c r="J22" i="5"/>
  <c r="V11" i="5"/>
  <c r="U37" i="5"/>
  <c r="W14" i="6"/>
  <c r="V16" i="6"/>
  <c r="W15" i="6"/>
  <c r="V17" i="6"/>
  <c r="V18" i="6"/>
  <c r="U19" i="6"/>
  <c r="V16" i="5"/>
  <c r="J48" i="6"/>
  <c r="J50" i="6"/>
  <c r="O43" i="5"/>
  <c r="R10" i="5"/>
  <c r="Q12" i="5"/>
  <c r="P32" i="6"/>
  <c r="Q31" i="6"/>
  <c r="L66" i="6"/>
  <c r="L64" i="6"/>
  <c r="M63" i="6"/>
  <c r="Q5" i="5"/>
  <c r="P7" i="5"/>
  <c r="P8" i="5"/>
  <c r="P14" i="5"/>
  <c r="P43" i="5"/>
  <c r="M66" i="6"/>
  <c r="M64" i="6"/>
  <c r="N63" i="6"/>
  <c r="R5" i="5"/>
  <c r="Q8" i="5"/>
  <c r="Q14" i="5"/>
  <c r="Q7" i="5"/>
  <c r="J77" i="6"/>
  <c r="J78" i="6"/>
  <c r="K47" i="6"/>
  <c r="L67" i="6"/>
  <c r="Q34" i="6"/>
  <c r="Q35" i="6"/>
  <c r="R12" i="5"/>
  <c r="S10" i="5"/>
  <c r="J51" i="6"/>
  <c r="K17" i="5"/>
  <c r="J72" i="6"/>
  <c r="K45" i="5"/>
  <c r="V19" i="6"/>
  <c r="W16" i="5"/>
  <c r="W18" i="6"/>
  <c r="X14" i="6"/>
  <c r="W16" i="6"/>
  <c r="X15" i="6"/>
  <c r="W17" i="6"/>
  <c r="W11" i="5"/>
  <c r="V37" i="5"/>
  <c r="J19" i="5"/>
  <c r="J28" i="5"/>
  <c r="Q32" i="6"/>
  <c r="R31" i="6"/>
  <c r="N66" i="6"/>
  <c r="N64" i="6"/>
  <c r="O63" i="6"/>
  <c r="J20" i="5"/>
  <c r="J25" i="5"/>
  <c r="W19" i="6"/>
  <c r="X16" i="5"/>
  <c r="Y14" i="6"/>
  <c r="X16" i="6"/>
  <c r="Y15" i="6"/>
  <c r="X17" i="6"/>
  <c r="X18" i="6"/>
  <c r="K22" i="5"/>
  <c r="K18" i="5"/>
  <c r="S5" i="5"/>
  <c r="R7" i="5"/>
  <c r="R8" i="5"/>
  <c r="R14" i="5"/>
  <c r="W37" i="5"/>
  <c r="X11" i="5"/>
  <c r="T10" i="5"/>
  <c r="S12" i="5"/>
  <c r="R34" i="6"/>
  <c r="R35" i="6"/>
  <c r="K50" i="6"/>
  <c r="K48" i="6"/>
  <c r="Q43" i="5"/>
  <c r="M67" i="6"/>
  <c r="X19" i="6"/>
  <c r="Y16" i="5"/>
  <c r="O66" i="6"/>
  <c r="O64" i="6"/>
  <c r="P63" i="6"/>
  <c r="L47" i="6"/>
  <c r="K77" i="6"/>
  <c r="K78" i="6"/>
  <c r="K51" i="6"/>
  <c r="L17" i="5"/>
  <c r="K72" i="6"/>
  <c r="L45" i="5"/>
  <c r="R32" i="6"/>
  <c r="S31" i="6"/>
  <c r="U10" i="5"/>
  <c r="T12" i="5"/>
  <c r="T5" i="5"/>
  <c r="S7" i="5"/>
  <c r="S8" i="5"/>
  <c r="S14" i="5"/>
  <c r="K19" i="5"/>
  <c r="K28" i="5"/>
  <c r="X37" i="5"/>
  <c r="Y11" i="5"/>
  <c r="Y16" i="6"/>
  <c r="Z15" i="6"/>
  <c r="Y17" i="6"/>
  <c r="Y18" i="6"/>
  <c r="Z14" i="6"/>
  <c r="N67" i="6"/>
  <c r="Y19" i="6"/>
  <c r="Z16" i="5"/>
  <c r="P66" i="6"/>
  <c r="P64" i="6"/>
  <c r="Q63" i="6"/>
  <c r="Z17" i="6"/>
  <c r="Z18" i="6"/>
  <c r="AA14" i="6"/>
  <c r="Z16" i="6"/>
  <c r="AA15" i="6"/>
  <c r="Z11" i="5"/>
  <c r="Y37" i="5"/>
  <c r="K20" i="5"/>
  <c r="K25" i="5"/>
  <c r="S34" i="6"/>
  <c r="S35" i="6"/>
  <c r="L22" i="5"/>
  <c r="L18" i="5"/>
  <c r="U5" i="5"/>
  <c r="T7" i="5"/>
  <c r="T8" i="5"/>
  <c r="T14" i="5"/>
  <c r="V10" i="5"/>
  <c r="U12" i="5"/>
  <c r="L50" i="6"/>
  <c r="L48" i="6"/>
  <c r="O67" i="6"/>
  <c r="S32" i="6"/>
  <c r="T31" i="6"/>
  <c r="T34" i="6"/>
  <c r="Z19" i="6"/>
  <c r="AA16" i="5"/>
  <c r="V12" i="5"/>
  <c r="W10" i="5"/>
  <c r="L77" i="6"/>
  <c r="L78" i="6"/>
  <c r="M47" i="6"/>
  <c r="P67" i="6"/>
  <c r="L51" i="6"/>
  <c r="M17" i="5"/>
  <c r="L72" i="6"/>
  <c r="M45" i="5"/>
  <c r="U7" i="5"/>
  <c r="V5" i="5"/>
  <c r="U8" i="5"/>
  <c r="U14" i="5"/>
  <c r="L19" i="5"/>
  <c r="L28" i="5"/>
  <c r="Z37" i="5"/>
  <c r="AA11" i="5"/>
  <c r="AA16" i="6"/>
  <c r="AB15" i="6"/>
  <c r="AA17" i="6"/>
  <c r="AA19" i="6"/>
  <c r="AB16" i="5"/>
  <c r="AA18" i="6"/>
  <c r="AB14" i="6"/>
  <c r="Q66" i="6"/>
  <c r="Q64" i="6"/>
  <c r="R63" i="6"/>
  <c r="T35" i="6"/>
  <c r="T32" i="6"/>
  <c r="U31" i="6"/>
  <c r="L20" i="5"/>
  <c r="L25" i="5"/>
  <c r="Q67" i="6"/>
  <c r="V7" i="5"/>
  <c r="V8" i="5"/>
  <c r="V14" i="5"/>
  <c r="W5" i="5"/>
  <c r="M50" i="6"/>
  <c r="M48" i="6"/>
  <c r="W12" i="5"/>
  <c r="X10" i="5"/>
  <c r="R66" i="6"/>
  <c r="R64" i="6"/>
  <c r="S63" i="6"/>
  <c r="AB17" i="6"/>
  <c r="AB18" i="6"/>
  <c r="AC14" i="6"/>
  <c r="AB16" i="6"/>
  <c r="AC15" i="6"/>
  <c r="AB11" i="5"/>
  <c r="AA37" i="5"/>
  <c r="U34" i="6"/>
  <c r="U35" i="6"/>
  <c r="M18" i="5"/>
  <c r="M22" i="5"/>
  <c r="U32" i="6"/>
  <c r="V31" i="6"/>
  <c r="V34" i="6"/>
  <c r="S66" i="6"/>
  <c r="S64" i="6"/>
  <c r="T63" i="6"/>
  <c r="M19" i="5"/>
  <c r="M28" i="5"/>
  <c r="AC11" i="5"/>
  <c r="AB37" i="5"/>
  <c r="AC18" i="6"/>
  <c r="AD14" i="6"/>
  <c r="AC16" i="6"/>
  <c r="AD15" i="6"/>
  <c r="AC17" i="6"/>
  <c r="AB19" i="6"/>
  <c r="AC16" i="5"/>
  <c r="M51" i="6"/>
  <c r="N17" i="5"/>
  <c r="M72" i="6"/>
  <c r="N45" i="5"/>
  <c r="R67" i="6"/>
  <c r="X12" i="5"/>
  <c r="Y10" i="5"/>
  <c r="M77" i="6"/>
  <c r="M78" i="6"/>
  <c r="N47" i="6"/>
  <c r="X5" i="5"/>
  <c r="W8" i="5"/>
  <c r="W14" i="5"/>
  <c r="W7" i="5"/>
  <c r="V35" i="6"/>
  <c r="V32" i="6"/>
  <c r="W31" i="6"/>
  <c r="M20" i="5"/>
  <c r="M25" i="5"/>
  <c r="T66" i="6"/>
  <c r="T64" i="6"/>
  <c r="U63" i="6"/>
  <c r="N48" i="6"/>
  <c r="N50" i="6"/>
  <c r="Y5" i="5"/>
  <c r="X7" i="5"/>
  <c r="X8" i="5"/>
  <c r="X14" i="5"/>
  <c r="N18" i="5"/>
  <c r="N22" i="5"/>
  <c r="AC19" i="6"/>
  <c r="AD16" i="5"/>
  <c r="AD17" i="6"/>
  <c r="AD19" i="6"/>
  <c r="AE16" i="5"/>
  <c r="AD18" i="6"/>
  <c r="AE14" i="6"/>
  <c r="AD16" i="6"/>
  <c r="AE15" i="6"/>
  <c r="Z10" i="5"/>
  <c r="Y12" i="5"/>
  <c r="W34" i="6"/>
  <c r="W35" i="6"/>
  <c r="AC37" i="5"/>
  <c r="AD11" i="5"/>
  <c r="S67" i="6"/>
  <c r="U66" i="6"/>
  <c r="U64" i="6"/>
  <c r="V63" i="6"/>
  <c r="AD37" i="5"/>
  <c r="AE11" i="5"/>
  <c r="W32" i="6"/>
  <c r="X31" i="6"/>
  <c r="N19" i="5"/>
  <c r="N28" i="5"/>
  <c r="Y7" i="5"/>
  <c r="Z5" i="5"/>
  <c r="Y8" i="5"/>
  <c r="Y14" i="5"/>
  <c r="N51" i="6"/>
  <c r="O17" i="5"/>
  <c r="N72" i="6"/>
  <c r="O45" i="5"/>
  <c r="AA10" i="5"/>
  <c r="Z12" i="5"/>
  <c r="AE17" i="6"/>
  <c r="AE18" i="6"/>
  <c r="AE16" i="6"/>
  <c r="N77" i="6"/>
  <c r="N78" i="6"/>
  <c r="O47" i="6"/>
  <c r="T67" i="6"/>
  <c r="AE19" i="6"/>
  <c r="AF16" i="5"/>
  <c r="V66" i="6"/>
  <c r="V64" i="6"/>
  <c r="W63" i="6"/>
  <c r="N20" i="5"/>
  <c r="N25" i="5"/>
  <c r="AE37" i="5"/>
  <c r="AF11" i="5"/>
  <c r="AF37" i="5"/>
  <c r="O50" i="6"/>
  <c r="O48" i="6"/>
  <c r="AB10" i="5"/>
  <c r="AA12" i="5"/>
  <c r="O22" i="5"/>
  <c r="O18" i="5"/>
  <c r="AA5" i="5"/>
  <c r="Z7" i="5"/>
  <c r="Z8" i="5"/>
  <c r="Z14" i="5"/>
  <c r="X34" i="6"/>
  <c r="X35" i="6"/>
  <c r="U67" i="6"/>
  <c r="X32" i="6"/>
  <c r="Y31" i="6"/>
  <c r="AC10" i="5"/>
  <c r="AB12" i="5"/>
  <c r="O51" i="6"/>
  <c r="P17" i="5"/>
  <c r="O72" i="6"/>
  <c r="P45" i="5"/>
  <c r="V67" i="6"/>
  <c r="AA7" i="5"/>
  <c r="AB5" i="5"/>
  <c r="AA8" i="5"/>
  <c r="AA14" i="5"/>
  <c r="O19" i="5"/>
  <c r="O28" i="5"/>
  <c r="O77" i="6"/>
  <c r="O78" i="6"/>
  <c r="P47" i="6"/>
  <c r="W66" i="6"/>
  <c r="W64" i="6"/>
  <c r="X63" i="6"/>
  <c r="X66" i="6"/>
  <c r="X64" i="6"/>
  <c r="Y63" i="6"/>
  <c r="P48" i="6"/>
  <c r="P50" i="6"/>
  <c r="O20" i="5"/>
  <c r="O25" i="5"/>
  <c r="P22" i="5"/>
  <c r="P18" i="5"/>
  <c r="AC12" i="5"/>
  <c r="AD10" i="5"/>
  <c r="W67" i="6"/>
  <c r="AB7" i="5"/>
  <c r="AB8" i="5"/>
  <c r="AB14" i="5"/>
  <c r="AC5" i="5"/>
  <c r="Y34" i="6"/>
  <c r="Y35" i="6"/>
  <c r="Y66" i="6"/>
  <c r="Y64" i="6"/>
  <c r="Z63" i="6"/>
  <c r="Y32" i="6"/>
  <c r="Z31" i="6"/>
  <c r="AC7" i="5"/>
  <c r="AD5" i="5"/>
  <c r="AC8" i="5"/>
  <c r="AC14" i="5"/>
  <c r="P51" i="6"/>
  <c r="Q17" i="5"/>
  <c r="P72" i="6"/>
  <c r="Q45" i="5"/>
  <c r="AD12" i="5"/>
  <c r="AE10" i="5"/>
  <c r="P19" i="5"/>
  <c r="P28" i="5"/>
  <c r="Q47" i="6"/>
  <c r="P77" i="6"/>
  <c r="X67" i="6"/>
  <c r="P20" i="5"/>
  <c r="P25" i="5"/>
  <c r="Z66" i="6"/>
  <c r="AE12" i="5"/>
  <c r="AF10" i="5"/>
  <c r="AF12" i="5"/>
  <c r="P78" i="6"/>
  <c r="U49" i="5"/>
  <c r="Q48" i="6"/>
  <c r="R47" i="6"/>
  <c r="Q50" i="6"/>
  <c r="Q18" i="5"/>
  <c r="Q22" i="5"/>
  <c r="AE5" i="5"/>
  <c r="AD7" i="5"/>
  <c r="AD8" i="5"/>
  <c r="AD14" i="5"/>
  <c r="Z34" i="6"/>
  <c r="Z35" i="6"/>
  <c r="Y67" i="6"/>
  <c r="AF5" i="5"/>
  <c r="AE7" i="5"/>
  <c r="AE8" i="5"/>
  <c r="AE14" i="5"/>
  <c r="Q51" i="6"/>
  <c r="R17" i="5"/>
  <c r="Q72" i="6"/>
  <c r="Z67" i="6"/>
  <c r="Z32" i="6"/>
  <c r="AA31" i="6"/>
  <c r="Q19" i="5"/>
  <c r="Q28" i="5"/>
  <c r="R50" i="6"/>
  <c r="R48" i="6"/>
  <c r="S47" i="6"/>
  <c r="Z64" i="6"/>
  <c r="AA63" i="6"/>
  <c r="S48" i="6"/>
  <c r="T47" i="6"/>
  <c r="S50" i="6"/>
  <c r="Q20" i="5"/>
  <c r="Q25" i="5"/>
  <c r="AA34" i="6"/>
  <c r="AA35" i="6"/>
  <c r="R22" i="5"/>
  <c r="R18" i="5"/>
  <c r="AA66" i="6"/>
  <c r="AA64" i="6"/>
  <c r="AB63" i="6"/>
  <c r="R51" i="6"/>
  <c r="S17" i="5"/>
  <c r="R72" i="6"/>
  <c r="AF7" i="5"/>
  <c r="AF8" i="5"/>
  <c r="AF14" i="5"/>
  <c r="AA32" i="6"/>
  <c r="AB31" i="6"/>
  <c r="AB34" i="6"/>
  <c r="AB35" i="6"/>
  <c r="S18" i="5"/>
  <c r="S22" i="5"/>
  <c r="AA67" i="6"/>
  <c r="S51" i="6"/>
  <c r="T17" i="5"/>
  <c r="S72" i="6"/>
  <c r="AB66" i="6"/>
  <c r="AB64" i="6"/>
  <c r="AC63" i="6"/>
  <c r="R19" i="5"/>
  <c r="R28" i="5"/>
  <c r="T50" i="6"/>
  <c r="T48" i="6"/>
  <c r="U47" i="6"/>
  <c r="AB32" i="6"/>
  <c r="AC31" i="6"/>
  <c r="AC34" i="6"/>
  <c r="AC35" i="6"/>
  <c r="R20" i="5"/>
  <c r="R25" i="5"/>
  <c r="U50" i="6"/>
  <c r="U48" i="6"/>
  <c r="V47" i="6"/>
  <c r="AC66" i="6"/>
  <c r="AC64" i="6"/>
  <c r="AD63" i="6"/>
  <c r="T51" i="6"/>
  <c r="U17" i="5"/>
  <c r="T72" i="6"/>
  <c r="AB67" i="6"/>
  <c r="T18" i="5"/>
  <c r="T22" i="5"/>
  <c r="S19" i="5"/>
  <c r="S28" i="5"/>
  <c r="S20" i="5"/>
  <c r="S25" i="5"/>
  <c r="AD66" i="6"/>
  <c r="AC32" i="6"/>
  <c r="AD31" i="6"/>
  <c r="V48" i="6"/>
  <c r="W47" i="6"/>
  <c r="V50" i="6"/>
  <c r="T19" i="5"/>
  <c r="T28" i="5"/>
  <c r="U18" i="5"/>
  <c r="U22" i="5"/>
  <c r="AC67" i="6"/>
  <c r="U51" i="6"/>
  <c r="V17" i="5"/>
  <c r="U72" i="6"/>
  <c r="T20" i="5"/>
  <c r="T25" i="5"/>
  <c r="V18" i="5"/>
  <c r="V22" i="5"/>
  <c r="U19" i="5"/>
  <c r="U28" i="5"/>
  <c r="W48" i="6"/>
  <c r="X47" i="6"/>
  <c r="W50" i="6"/>
  <c r="AD67" i="6"/>
  <c r="V51" i="6"/>
  <c r="W17" i="5"/>
  <c r="V72" i="6"/>
  <c r="AD34" i="6"/>
  <c r="AD35" i="6"/>
  <c r="AD64" i="6"/>
  <c r="AE63" i="6"/>
  <c r="W51" i="6"/>
  <c r="X17" i="5"/>
  <c r="W72" i="6"/>
  <c r="AE66" i="6"/>
  <c r="AE64" i="6"/>
  <c r="AD32" i="6"/>
  <c r="AE31" i="6"/>
  <c r="W22" i="5"/>
  <c r="W18" i="5"/>
  <c r="X50" i="6"/>
  <c r="X48" i="6"/>
  <c r="Y47" i="6"/>
  <c r="U20" i="5"/>
  <c r="U25" i="5"/>
  <c r="V19" i="5"/>
  <c r="V28" i="5"/>
  <c r="X51" i="6"/>
  <c r="Y17" i="5"/>
  <c r="X72" i="6"/>
  <c r="AE67" i="6"/>
  <c r="V20" i="5"/>
  <c r="V25" i="5"/>
  <c r="Y48" i="6"/>
  <c r="Z47" i="6"/>
  <c r="Y50" i="6"/>
  <c r="W19" i="5"/>
  <c r="W28" i="5"/>
  <c r="W20" i="5"/>
  <c r="W25" i="5"/>
  <c r="AE34" i="6"/>
  <c r="AE35" i="6"/>
  <c r="X18" i="5"/>
  <c r="X22" i="5"/>
  <c r="AE32" i="6"/>
  <c r="X19" i="5"/>
  <c r="X28" i="5"/>
  <c r="Z48" i="6"/>
  <c r="AA47" i="6"/>
  <c r="Z50" i="6"/>
  <c r="Y51" i="6"/>
  <c r="Z17" i="5"/>
  <c r="Y72" i="6"/>
  <c r="Y18" i="5"/>
  <c r="Y22" i="5"/>
  <c r="Z51" i="6"/>
  <c r="AA17" i="5"/>
  <c r="Z72" i="6"/>
  <c r="X20" i="5"/>
  <c r="X25" i="5"/>
  <c r="Y19" i="5"/>
  <c r="Y28" i="5"/>
  <c r="Z22" i="5"/>
  <c r="Z18" i="5"/>
  <c r="AA48" i="6"/>
  <c r="AB47" i="6"/>
  <c r="AA50" i="6"/>
  <c r="AA51" i="6"/>
  <c r="AB17" i="5"/>
  <c r="AA72" i="6"/>
  <c r="AB48" i="6"/>
  <c r="AC47" i="6"/>
  <c r="AB50" i="6"/>
  <c r="Y20" i="5"/>
  <c r="Y25" i="5"/>
  <c r="Z19" i="5"/>
  <c r="Z28" i="5"/>
  <c r="Z20" i="5"/>
  <c r="Z25" i="5"/>
  <c r="AA18" i="5"/>
  <c r="AA22" i="5"/>
  <c r="AA19" i="5"/>
  <c r="AA28" i="5"/>
  <c r="AB51" i="6"/>
  <c r="AC17" i="5"/>
  <c r="AB72" i="6"/>
  <c r="AC48" i="6"/>
  <c r="AD47" i="6"/>
  <c r="AC50" i="6"/>
  <c r="AB22" i="5"/>
  <c r="AB18" i="5"/>
  <c r="AD48" i="6"/>
  <c r="AE47" i="6"/>
  <c r="AD50" i="6"/>
  <c r="AB19" i="5"/>
  <c r="AB28" i="5"/>
  <c r="AC51" i="6"/>
  <c r="AD17" i="5"/>
  <c r="AC72" i="6"/>
  <c r="AA20" i="5"/>
  <c r="AA25" i="5"/>
  <c r="AC22" i="5"/>
  <c r="AC18" i="5"/>
  <c r="AB20" i="5"/>
  <c r="AB25" i="5"/>
  <c r="AC19" i="5"/>
  <c r="AC28" i="5"/>
  <c r="AD51" i="6"/>
  <c r="AE17" i="5"/>
  <c r="AD72" i="6"/>
  <c r="AD18" i="5"/>
  <c r="AD22" i="5"/>
  <c r="AE50" i="6"/>
  <c r="AE48" i="6"/>
  <c r="AC20" i="5"/>
  <c r="AC25" i="5"/>
  <c r="AE51" i="6"/>
  <c r="AF17" i="5"/>
  <c r="AE72" i="6"/>
  <c r="AD19" i="5"/>
  <c r="AD28" i="5"/>
  <c r="AE18" i="5"/>
  <c r="AE22" i="5"/>
  <c r="AE19" i="5"/>
  <c r="AE28" i="5"/>
  <c r="AD20" i="5"/>
  <c r="AD25" i="5"/>
  <c r="AF22" i="5"/>
  <c r="AF18" i="5"/>
  <c r="AF19" i="5"/>
  <c r="AF28" i="5"/>
  <c r="AE20" i="5"/>
  <c r="AE25" i="5"/>
  <c r="AF20" i="5"/>
  <c r="AF25" i="5"/>
  <c r="D47" i="5" l="1"/>
  <c r="E46" i="5"/>
  <c r="E47" i="5"/>
  <c r="D46" i="5"/>
  <c r="C33" i="5"/>
  <c r="D24" i="5" s="1"/>
  <c r="D26" i="5" s="1"/>
  <c r="J48" i="5"/>
  <c r="O48" i="5"/>
  <c r="G48" i="5"/>
  <c r="I48" i="5"/>
  <c r="K48" i="5"/>
  <c r="N48" i="5"/>
  <c r="Q48" i="5"/>
  <c r="F48" i="5"/>
  <c r="M48" i="5"/>
  <c r="L48" i="5"/>
  <c r="B23" i="1"/>
  <c r="L75" i="2"/>
  <c r="P48" i="5"/>
  <c r="H48" i="5"/>
  <c r="C47" i="5"/>
  <c r="C15" i="1"/>
  <c r="B24" i="1"/>
  <c r="D75" i="2"/>
  <c r="C18" i="1"/>
  <c r="C16" i="1"/>
  <c r="C17" i="1"/>
  <c r="B6" i="1"/>
  <c r="B7" i="1" s="1"/>
  <c r="C14" i="1"/>
  <c r="C78" i="2"/>
  <c r="C80" i="2" s="1"/>
  <c r="E75" i="2"/>
  <c r="B8" i="1" s="1"/>
  <c r="D74" i="2"/>
  <c r="D38" i="5"/>
  <c r="D40" i="5" s="1"/>
  <c r="E36" i="5" s="1"/>
  <c r="D33" i="5"/>
  <c r="E24" i="5" s="1"/>
  <c r="D74" i="7"/>
  <c r="T74" i="7" s="1"/>
  <c r="U47" i="5" l="1"/>
  <c r="U48" i="5" s="1"/>
  <c r="U50" i="5" s="1"/>
  <c r="C21" i="1"/>
  <c r="C22" i="1"/>
  <c r="C23" i="1"/>
  <c r="B26" i="1"/>
  <c r="E38" i="5"/>
  <c r="E40" i="5" s="1"/>
  <c r="F36" i="5" s="1"/>
  <c r="E33" i="5"/>
  <c r="F24" i="5" s="1"/>
  <c r="E26" i="5"/>
  <c r="F38" i="5" l="1"/>
  <c r="F40" i="5" s="1"/>
  <c r="G36" i="5" s="1"/>
  <c r="F26" i="5"/>
  <c r="F33" i="5"/>
  <c r="G24" i="5" s="1"/>
  <c r="G38" i="5" l="1"/>
  <c r="G40" i="5" s="1"/>
  <c r="H36" i="5" s="1"/>
  <c r="G33" i="5"/>
  <c r="H24" i="5" s="1"/>
  <c r="G26" i="5"/>
  <c r="H38" i="5" l="1"/>
  <c r="H40" i="5" s="1"/>
  <c r="I36" i="5" s="1"/>
  <c r="H26" i="5"/>
  <c r="H33" i="5"/>
  <c r="I24" i="5" s="1"/>
  <c r="I38" i="5" l="1"/>
  <c r="I40" i="5"/>
  <c r="J36" i="5" s="1"/>
  <c r="I26" i="5"/>
  <c r="I33" i="5"/>
  <c r="J24" i="5" s="1"/>
  <c r="J38" i="5" l="1"/>
  <c r="J40" i="5"/>
  <c r="K36" i="5" s="1"/>
  <c r="J33" i="5"/>
  <c r="K24" i="5" s="1"/>
  <c r="J26" i="5"/>
  <c r="K38" i="5" l="1"/>
  <c r="K40" i="5" s="1"/>
  <c r="L36" i="5" s="1"/>
  <c r="K26" i="5"/>
  <c r="K33" i="5"/>
  <c r="L24" i="5" s="1"/>
  <c r="L38" i="5" l="1"/>
  <c r="L40" i="5" s="1"/>
  <c r="M36" i="5" s="1"/>
  <c r="L33" i="5"/>
  <c r="M24" i="5" s="1"/>
  <c r="L26" i="5"/>
  <c r="M38" i="5" l="1"/>
  <c r="M40" i="5" s="1"/>
  <c r="N36" i="5" s="1"/>
  <c r="M26" i="5"/>
  <c r="M33" i="5"/>
  <c r="N24" i="5" s="1"/>
  <c r="N38" i="5" l="1"/>
  <c r="N40" i="5" s="1"/>
  <c r="O36" i="5" s="1"/>
  <c r="N26" i="5"/>
  <c r="N33" i="5"/>
  <c r="O24" i="5" s="1"/>
  <c r="O38" i="5" l="1"/>
  <c r="O40" i="5" s="1"/>
  <c r="P36" i="5" s="1"/>
  <c r="O26" i="5"/>
  <c r="O33" i="5"/>
  <c r="P24" i="5" s="1"/>
  <c r="P38" i="5" l="1"/>
  <c r="P40" i="5" s="1"/>
  <c r="Q36" i="5" s="1"/>
  <c r="P33" i="5"/>
  <c r="Q24" i="5" s="1"/>
  <c r="P26" i="5"/>
  <c r="Q26" i="5" l="1"/>
  <c r="Q33" i="5"/>
  <c r="R24" i="5" s="1"/>
  <c r="Q38" i="5"/>
  <c r="Q40" i="5" s="1"/>
  <c r="R36" i="5" s="1"/>
  <c r="R38" i="5" l="1"/>
  <c r="R40" i="5" s="1"/>
  <c r="S36" i="5" s="1"/>
  <c r="R26" i="5"/>
  <c r="R33" i="5"/>
  <c r="S24" i="5" s="1"/>
  <c r="S26" i="5" l="1"/>
  <c r="S33" i="5"/>
  <c r="T24" i="5" s="1"/>
  <c r="S38" i="5"/>
  <c r="S40" i="5" s="1"/>
  <c r="T36" i="5" s="1"/>
  <c r="T38" i="5" l="1"/>
  <c r="T40" i="5" s="1"/>
  <c r="U36" i="5" s="1"/>
  <c r="T33" i="5"/>
  <c r="U24" i="5" s="1"/>
  <c r="T26" i="5"/>
  <c r="U38" i="5" l="1"/>
  <c r="U40" i="5" s="1"/>
  <c r="V36" i="5" s="1"/>
  <c r="U33" i="5"/>
  <c r="V24" i="5" s="1"/>
  <c r="U26" i="5"/>
  <c r="V38" i="5" l="1"/>
  <c r="V40" i="5" s="1"/>
  <c r="W36" i="5" s="1"/>
  <c r="V33" i="5"/>
  <c r="W24" i="5" s="1"/>
  <c r="V26" i="5"/>
  <c r="W38" i="5" l="1"/>
  <c r="W40" i="5" s="1"/>
  <c r="X36" i="5" s="1"/>
  <c r="W33" i="5"/>
  <c r="X24" i="5" s="1"/>
  <c r="W26" i="5"/>
  <c r="X26" i="5" l="1"/>
  <c r="X33" i="5"/>
  <c r="Y24" i="5" s="1"/>
  <c r="X38" i="5"/>
  <c r="X40" i="5" s="1"/>
  <c r="Y36" i="5" s="1"/>
  <c r="Y38" i="5" l="1"/>
  <c r="Y40" i="5" s="1"/>
  <c r="Z36" i="5" s="1"/>
  <c r="Y33" i="5"/>
  <c r="Z24" i="5" s="1"/>
  <c r="Y26" i="5"/>
  <c r="Z38" i="5" l="1"/>
  <c r="Z40" i="5" s="1"/>
  <c r="AA36" i="5" s="1"/>
  <c r="Z26" i="5"/>
  <c r="Z33" i="5"/>
  <c r="AA24" i="5" s="1"/>
  <c r="AA26" i="5" l="1"/>
  <c r="AA33" i="5"/>
  <c r="AB24" i="5" s="1"/>
  <c r="AA38" i="5"/>
  <c r="AA40" i="5" s="1"/>
  <c r="AB36" i="5" s="1"/>
  <c r="AB38" i="5" l="1"/>
  <c r="AB40" i="5" s="1"/>
  <c r="AC36" i="5" s="1"/>
  <c r="AB26" i="5"/>
  <c r="AB33" i="5"/>
  <c r="AC24" i="5" s="1"/>
  <c r="AC38" i="5" l="1"/>
  <c r="AC40" i="5"/>
  <c r="AD36" i="5" s="1"/>
  <c r="AC33" i="5"/>
  <c r="AD24" i="5" s="1"/>
  <c r="AC26" i="5"/>
  <c r="AD26" i="5" l="1"/>
  <c r="AD33" i="5"/>
  <c r="AE24" i="5" s="1"/>
  <c r="AD38" i="5"/>
  <c r="AD40" i="5" s="1"/>
  <c r="AE36" i="5" s="1"/>
  <c r="AE38" i="5" l="1"/>
  <c r="AE40" i="5"/>
  <c r="AF36" i="5" s="1"/>
  <c r="AE33" i="5"/>
  <c r="AF24" i="5" s="1"/>
  <c r="AE26" i="5"/>
  <c r="AF33" i="5" l="1"/>
  <c r="AF26" i="5"/>
  <c r="AF38" i="5"/>
  <c r="AF40" i="5" s="1"/>
</calcChain>
</file>

<file path=xl/comments1.xml><?xml version="1.0" encoding="utf-8"?>
<comments xmlns="http://schemas.openxmlformats.org/spreadsheetml/2006/main">
  <authors>
    <author>Joee</author>
  </authors>
  <commentList>
    <comment ref="A46" authorId="0">
      <text>
        <r>
          <rPr>
            <sz val="12"/>
            <color indexed="81"/>
            <rFont val="Times New Roman"/>
            <family val="1"/>
          </rPr>
          <t>List these in order of priority as in Partnership Agreement;  add any others</t>
        </r>
      </text>
    </comment>
  </commentList>
</comments>
</file>

<file path=xl/comments2.xml><?xml version="1.0" encoding="utf-8"?>
<comments xmlns="http://schemas.openxmlformats.org/spreadsheetml/2006/main">
  <authors>
    <author>joee</author>
  </authors>
  <commentList>
    <comment ref="A50" authorId="0">
      <text>
        <r>
          <rPr>
            <sz val="8"/>
            <color indexed="81"/>
            <rFont val="Tahoma"/>
          </rPr>
          <t xml:space="preserve">
although projects have some cash flow, it is rarely syndicated</t>
        </r>
      </text>
    </comment>
  </commentList>
</comments>
</file>

<file path=xl/sharedStrings.xml><?xml version="1.0" encoding="utf-8"?>
<sst xmlns="http://schemas.openxmlformats.org/spreadsheetml/2006/main" count="377" uniqueCount="299">
  <si>
    <t>Total Residential Units:</t>
  </si>
  <si>
    <t>Percent Restricted:</t>
  </si>
  <si>
    <t>Expense increase:</t>
  </si>
  <si>
    <t>Vacancy Rate:</t>
  </si>
  <si>
    <t>Interest</t>
  </si>
  <si>
    <t>Amortization</t>
  </si>
  <si>
    <t>Term</t>
  </si>
  <si>
    <t>HOME</t>
  </si>
  <si>
    <t>Gap</t>
  </si>
  <si>
    <t>2 Br</t>
  </si>
  <si>
    <t>3 Br</t>
  </si>
  <si>
    <t>Budget</t>
  </si>
  <si>
    <t>Per Unit</t>
  </si>
  <si>
    <t>Per s.f.</t>
  </si>
  <si>
    <t xml:space="preserve"> Other</t>
  </si>
  <si>
    <t xml:space="preserve"> Consultant Fees</t>
  </si>
  <si>
    <t xml:space="preserve"> Rent-up (Deficit Escrow) Reserve</t>
  </si>
  <si>
    <t xml:space="preserve"> Working Capital</t>
  </si>
  <si>
    <t>TOTAL DEVELOPMENT COSTS</t>
  </si>
  <si>
    <t>Total</t>
  </si>
  <si>
    <t>Bedrooms</t>
  </si>
  <si>
    <t>Type</t>
  </si>
  <si>
    <t>Square Feet</t>
  </si>
  <si>
    <t>Number</t>
  </si>
  <si>
    <t>Rent</t>
  </si>
  <si>
    <t>Utilities</t>
  </si>
  <si>
    <t>Annual Rent</t>
  </si>
  <si>
    <t>Totals</t>
  </si>
  <si>
    <t>1 Br</t>
  </si>
  <si>
    <t>Grand Totals</t>
  </si>
  <si>
    <t>Less Vacancy</t>
  </si>
  <si>
    <t>NET RENT</t>
  </si>
  <si>
    <t>OTHER INCOME</t>
  </si>
  <si>
    <t>Laundry</t>
  </si>
  <si>
    <t>Parking</t>
  </si>
  <si>
    <t>TOTAL INCOME</t>
  </si>
  <si>
    <t>Annual</t>
  </si>
  <si>
    <t>Monthly</t>
  </si>
  <si>
    <t>Per Month</t>
  </si>
  <si>
    <t>Administration</t>
  </si>
  <si>
    <t xml:space="preserve">  Management Fee</t>
  </si>
  <si>
    <t xml:space="preserve">  Marketing</t>
  </si>
  <si>
    <t xml:space="preserve">  Audit/Accounting</t>
  </si>
  <si>
    <t xml:space="preserve">  Legal</t>
  </si>
  <si>
    <t xml:space="preserve">  Compliance Monitoring</t>
  </si>
  <si>
    <t xml:space="preserve">  Other</t>
  </si>
  <si>
    <t>TOTAL ADMINISTRATIVE</t>
  </si>
  <si>
    <t>TOTAL UTILITIES</t>
  </si>
  <si>
    <t>Maintenance</t>
  </si>
  <si>
    <t>TOTAL MAINTENANCE</t>
  </si>
  <si>
    <t xml:space="preserve">PRO FORMA    </t>
  </si>
  <si>
    <t>Year</t>
  </si>
  <si>
    <t>Net Operating Income</t>
  </si>
  <si>
    <t>Cash Flow</t>
  </si>
  <si>
    <t>Net Cash</t>
  </si>
  <si>
    <t>DCR</t>
  </si>
  <si>
    <t>Cumulative Cash Flow</t>
  </si>
  <si>
    <t>Beginning Balance</t>
  </si>
  <si>
    <t>Ending Balance</t>
  </si>
  <si>
    <t xml:space="preserve">  Plus Reserves</t>
  </si>
  <si>
    <t xml:space="preserve">  Less Interest Expense</t>
  </si>
  <si>
    <t>Taxable Income (Loss)</t>
  </si>
  <si>
    <t>Original Basis</t>
  </si>
  <si>
    <t>Less Depreciation</t>
  </si>
  <si>
    <t>Basis at Sale</t>
  </si>
  <si>
    <t>Sales Price</t>
  </si>
  <si>
    <t>Gain</t>
  </si>
  <si>
    <t>PRINCIPAL</t>
  </si>
  <si>
    <t>INTEREST</t>
  </si>
  <si>
    <t>AMORTIZATION PERIOD</t>
  </si>
  <si>
    <t>TERM</t>
  </si>
  <si>
    <t>MONTHLY PAYMENT</t>
  </si>
  <si>
    <t>ANNUAL PAYMENT</t>
  </si>
  <si>
    <t>YEAR</t>
  </si>
  <si>
    <t>BEGINNING BALANCE</t>
  </si>
  <si>
    <t>ENDING BALANCE</t>
  </si>
  <si>
    <t>TOTAL PAID</t>
  </si>
  <si>
    <t>Total Interest</t>
  </si>
  <si>
    <t>PROJ. VALUE</t>
  </si>
  <si>
    <t>OUTSTANDING DEBT</t>
  </si>
  <si>
    <t>DEBT/EQUITY RATIO</t>
  </si>
  <si>
    <t>Construction Flow of Funds</t>
  </si>
  <si>
    <t>Month:</t>
  </si>
  <si>
    <t>Sources:</t>
  </si>
  <si>
    <t>Construction Closing</t>
  </si>
  <si>
    <t>Permanent Closing</t>
  </si>
  <si>
    <t>Final Capital Contribution</t>
  </si>
  <si>
    <t>VHCB Loan</t>
  </si>
  <si>
    <t>GP Cap Contrb</t>
  </si>
  <si>
    <t>LP Cap. Contrib.</t>
  </si>
  <si>
    <t>TOTALS:</t>
  </si>
  <si>
    <t>Uses:</t>
  </si>
  <si>
    <t>Construction Loan Balance</t>
  </si>
  <si>
    <t>Construction Loan Interest</t>
  </si>
  <si>
    <t>Bridge Interest (Cumulative)</t>
  </si>
  <si>
    <t>ACQUISITION</t>
  </si>
  <si>
    <t>CONSTRUCTION HARD COSTS</t>
  </si>
  <si>
    <t>Subtotal - Hard Costs</t>
  </si>
  <si>
    <t>Subtotal - Acquisition</t>
  </si>
  <si>
    <t>SOFT COSTS</t>
  </si>
  <si>
    <t>RESERVES</t>
  </si>
  <si>
    <t xml:space="preserve"> Developer's Fees</t>
  </si>
  <si>
    <t xml:space="preserve"> Other Partnership Fees</t>
  </si>
  <si>
    <t xml:space="preserve"> Sinking Fund</t>
  </si>
  <si>
    <t xml:space="preserve"> Replacement Reserves</t>
  </si>
  <si>
    <t xml:space="preserve">  Maintenance / Janitor Payroll</t>
  </si>
  <si>
    <t xml:space="preserve"> Real Estate Taxes</t>
  </si>
  <si>
    <t xml:space="preserve"> Property Insurance</t>
  </si>
  <si>
    <t xml:space="preserve"> Primary Debt Service</t>
  </si>
  <si>
    <t xml:space="preserve"> Other "must pay" debt service</t>
  </si>
  <si>
    <t>Subtotal - Soft Costs</t>
  </si>
  <si>
    <t>Other</t>
  </si>
  <si>
    <t>USES</t>
  </si>
  <si>
    <t>SOURCES</t>
  </si>
  <si>
    <t>Construction Hard Costs</t>
  </si>
  <si>
    <t>Soft Costs</t>
  </si>
  <si>
    <t>Acquisition</t>
  </si>
  <si>
    <t>TOTAL SOURCES</t>
  </si>
  <si>
    <t>TOTAL USES</t>
  </si>
  <si>
    <t>% of Total Development Cost</t>
  </si>
  <si>
    <t>Interest Rate</t>
  </si>
  <si>
    <t>0 Br</t>
  </si>
  <si>
    <t>Long Depreciation Schedule:</t>
  </si>
  <si>
    <t>Short Depreciation Schedule:</t>
  </si>
  <si>
    <t xml:space="preserve">  Less Long Depreciation</t>
  </si>
  <si>
    <t xml:space="preserve">  Less Short Depreciation</t>
  </si>
  <si>
    <t>Building #</t>
  </si>
  <si>
    <t>Unit #</t>
  </si>
  <si>
    <t>HOME Unit</t>
  </si>
  <si>
    <t>Lead Paint Unit</t>
  </si>
  <si>
    <t>Project Based Assistance</t>
  </si>
  <si>
    <t>Tax Credit Unit</t>
  </si>
  <si>
    <t>VHCB Restricted</t>
  </si>
  <si>
    <t>Accessible</t>
  </si>
  <si>
    <t>Adaptable</t>
  </si>
  <si>
    <t>Unrestricted</t>
  </si>
  <si>
    <t>Number of Bedrooms</t>
  </si>
  <si>
    <t>Proposed Square Footage</t>
  </si>
  <si>
    <t>Proposed Rent</t>
  </si>
  <si>
    <t>Utility Allowance for Tenant-Paid Utilities</t>
  </si>
  <si>
    <t>Gross Rent (Rent + Tenant-Paid Utilities)</t>
  </si>
  <si>
    <t>OCCUPIED BY:
Income level of residents to be served:</t>
  </si>
  <si>
    <t>&lt;30%</t>
  </si>
  <si>
    <t>&lt;50%</t>
  </si>
  <si>
    <t>&lt;60%</t>
  </si>
  <si>
    <t>&lt;80%</t>
  </si>
  <si>
    <t>&lt;100%</t>
  </si>
  <si>
    <t>&gt;100%</t>
  </si>
  <si>
    <t>AFFORDABLE TO:
Units affordable to residents at:</t>
  </si>
  <si>
    <t>30%</t>
  </si>
  <si>
    <t>50%</t>
  </si>
  <si>
    <t>60%</t>
  </si>
  <si>
    <t>65%</t>
  </si>
  <si>
    <t>80%</t>
  </si>
  <si>
    <t>100%+</t>
  </si>
  <si>
    <t>Total #
Units</t>
  </si>
  <si>
    <t>Totals:</t>
  </si>
  <si>
    <t>Total # Units:</t>
  </si>
  <si>
    <t>DEVELOPER'S FEES</t>
  </si>
  <si>
    <t>Check all Applicable</t>
  </si>
  <si>
    <t>A</t>
  </si>
  <si>
    <t>B</t>
  </si>
  <si>
    <t>C</t>
  </si>
  <si>
    <t>4+ Br</t>
  </si>
  <si>
    <t>Average</t>
  </si>
  <si>
    <t xml:space="preserve">  HC Restricted Units</t>
  </si>
  <si>
    <t xml:space="preserve">  Non-HC Restricted Units</t>
  </si>
  <si>
    <t>Increase in Income from Other Sources:</t>
  </si>
  <si>
    <t>Increase in Income from Rental Units:</t>
  </si>
  <si>
    <t>Increase in Income from Commercial:</t>
  </si>
  <si>
    <t>years</t>
  </si>
  <si>
    <t>VCDP</t>
  </si>
  <si>
    <t>Allocation of Sources</t>
  </si>
  <si>
    <t>Operating Income</t>
  </si>
  <si>
    <t>Gross Rent</t>
  </si>
  <si>
    <t>Other Income</t>
  </si>
  <si>
    <t>Vacancy and other losses</t>
  </si>
  <si>
    <t>Total Operating Income</t>
  </si>
  <si>
    <t>Operating Expenses</t>
  </si>
  <si>
    <t>Total Expenses (excl. Reserves)</t>
  </si>
  <si>
    <t>Reserves</t>
  </si>
  <si>
    <t>Total Operating Expense</t>
  </si>
  <si>
    <t>Operating Subsidies / Sinking Fund</t>
  </si>
  <si>
    <t>Annual Cash Flow</t>
  </si>
  <si>
    <t>Cumulative Replacement Reserves</t>
  </si>
  <si>
    <t xml:space="preserve"> Repay Construction Loan</t>
  </si>
  <si>
    <t>Construction Loan</t>
  </si>
  <si>
    <t>Permanent Loan</t>
  </si>
  <si>
    <t>Project Name Here</t>
  </si>
  <si>
    <t>Withdrawals</t>
  </si>
  <si>
    <t>Total Development Cost:</t>
  </si>
  <si>
    <t>Total Development Cost per Unit:</t>
  </si>
  <si>
    <t>Total Development Cost Per SF:</t>
  </si>
  <si>
    <t>Housing Credit Restricted Units:</t>
  </si>
  <si>
    <t>per unit month</t>
  </si>
  <si>
    <t>excl. ds &amp; res.</t>
  </si>
  <si>
    <t xml:space="preserve">  Supportive Services</t>
  </si>
  <si>
    <t xml:space="preserve">  Janitor Supplies</t>
  </si>
  <si>
    <t xml:space="preserve">  Exterminating</t>
  </si>
  <si>
    <t xml:space="preserve">  Trash Removal</t>
  </si>
  <si>
    <t xml:space="preserve">  Snow Removal</t>
  </si>
  <si>
    <t xml:space="preserve">  Grounds</t>
  </si>
  <si>
    <t xml:space="preserve">  Repairs Material</t>
  </si>
  <si>
    <t xml:space="preserve">  Repairs Contract</t>
  </si>
  <si>
    <t xml:space="preserve">  HVAC Repairs / Maintenance</t>
  </si>
  <si>
    <t xml:space="preserve">  Elevator Contract / Repairs</t>
  </si>
  <si>
    <t xml:space="preserve">  Painting and Decorating</t>
  </si>
  <si>
    <t>Less Primary Debt Service</t>
  </si>
  <si>
    <t>Less Secondary Debt Service</t>
  </si>
  <si>
    <t>Commercial Space Income</t>
  </si>
  <si>
    <r>
      <t xml:space="preserve">The worksheets should be completed in more or less this order:  </t>
    </r>
    <r>
      <rPr>
        <u/>
        <sz val="12"/>
        <rFont val="Times New Roman"/>
        <family val="1"/>
      </rPr>
      <t>assumptions</t>
    </r>
    <r>
      <rPr>
        <sz val="12"/>
        <rFont val="Times New Roman"/>
        <family val="1"/>
      </rPr>
      <t xml:space="preserve"> (cells b11, b13.b14, b17.b20, e3.e7, d17.f20, e42.e43);  </t>
    </r>
    <r>
      <rPr>
        <u/>
        <sz val="12"/>
        <rFont val="Times New Roman"/>
        <family val="1"/>
      </rPr>
      <t>rents</t>
    </r>
    <r>
      <rPr>
        <sz val="12"/>
        <rFont val="Times New Roman"/>
        <family val="1"/>
      </rPr>
      <t xml:space="preserve">;  </t>
    </r>
    <r>
      <rPr>
        <u/>
        <sz val="12"/>
        <rFont val="Times New Roman"/>
        <family val="1"/>
      </rPr>
      <t>rent summary</t>
    </r>
    <r>
      <rPr>
        <sz val="12"/>
        <rFont val="Times New Roman"/>
        <family val="1"/>
      </rPr>
      <t xml:space="preserve"> (cells c6.f10, c16.f20, g30.g33);  </t>
    </r>
    <r>
      <rPr>
        <u/>
        <sz val="12"/>
        <rFont val="Times New Roman"/>
        <family val="1"/>
      </rPr>
      <t>expenses</t>
    </r>
    <r>
      <rPr>
        <sz val="12"/>
        <rFont val="Times New Roman"/>
        <family val="1"/>
      </rPr>
      <t xml:space="preserve">;  </t>
    </r>
    <r>
      <rPr>
        <u/>
        <sz val="12"/>
        <rFont val="Times New Roman"/>
        <family val="1"/>
      </rPr>
      <t>amortizations</t>
    </r>
    <r>
      <rPr>
        <sz val="12"/>
        <rFont val="Times New Roman"/>
        <family val="1"/>
      </rPr>
      <t xml:space="preserve">;  </t>
    </r>
    <r>
      <rPr>
        <u/>
        <sz val="12"/>
        <rFont val="Times New Roman"/>
        <family val="1"/>
      </rPr>
      <t>cashflows</t>
    </r>
    <r>
      <rPr>
        <sz val="12"/>
        <rFont val="Times New Roman"/>
        <family val="1"/>
      </rPr>
      <t xml:space="preserve"> (cells b49, b54, b56.e57);  </t>
    </r>
    <r>
      <rPr>
        <u/>
        <sz val="12"/>
        <rFont val="Times New Roman"/>
        <family val="1"/>
      </rPr>
      <t xml:space="preserve">sources-uses </t>
    </r>
    <r>
      <rPr>
        <sz val="12"/>
        <rFont val="Times New Roman"/>
        <family val="1"/>
      </rPr>
      <t xml:space="preserve">(cells c5.c62, f4.k62);  </t>
    </r>
    <r>
      <rPr>
        <u/>
        <sz val="12"/>
        <rFont val="Times New Roman"/>
        <family val="1"/>
      </rPr>
      <t>credit calcs</t>
    </r>
    <r>
      <rPr>
        <sz val="12"/>
        <rFont val="Times New Roman"/>
        <family val="1"/>
      </rPr>
      <t xml:space="preserve">.  Do not overwrite or change formulas without bringing the change to VHFA's attention (i.e., if sending in a disk, note the changes at the bottom of this </t>
    </r>
    <r>
      <rPr>
        <u/>
        <sz val="12"/>
        <rFont val="Times New Roman"/>
        <family val="1"/>
      </rPr>
      <t>protocols</t>
    </r>
    <r>
      <rPr>
        <sz val="12"/>
        <rFont val="Times New Roman"/>
        <family val="1"/>
      </rPr>
      <t xml:space="preserve"> worksheet).  Use the categories provided in </t>
    </r>
    <r>
      <rPr>
        <u/>
        <sz val="12"/>
        <rFont val="Times New Roman"/>
        <family val="1"/>
      </rPr>
      <t>sources-uses</t>
    </r>
    <r>
      <rPr>
        <sz val="12"/>
        <rFont val="Times New Roman"/>
        <family val="1"/>
      </rPr>
      <t xml:space="preserve"> and </t>
    </r>
    <r>
      <rPr>
        <u/>
        <sz val="12"/>
        <rFont val="Times New Roman"/>
        <family val="1"/>
      </rPr>
      <t>expenses</t>
    </r>
    <r>
      <rPr>
        <sz val="12"/>
        <rFont val="Times New Roman"/>
        <family val="1"/>
      </rPr>
      <t xml:space="preserve"> without altering or adding to, if possible.  This is not a protected workbook.</t>
    </r>
  </si>
  <si>
    <t>assumptions:</t>
  </si>
  <si>
    <r>
      <t xml:space="preserve">If you need to put on additional sources, make sure you modify formula in cell c77 in </t>
    </r>
    <r>
      <rPr>
        <u/>
        <sz val="12"/>
        <rFont val="Times New Roman"/>
        <family val="1"/>
      </rPr>
      <t>credit calcs</t>
    </r>
    <r>
      <rPr>
        <sz val="12"/>
        <rFont val="Times New Roman"/>
        <family val="1"/>
      </rPr>
      <t xml:space="preserve"> sheet (it should include the non-Housing Credit sources) and the columns F through K on the </t>
    </r>
    <r>
      <rPr>
        <u/>
        <sz val="12"/>
        <rFont val="Times New Roman"/>
        <family val="1"/>
      </rPr>
      <t>sources-uses</t>
    </r>
    <r>
      <rPr>
        <sz val="12"/>
        <rFont val="Times New Roman"/>
        <family val="1"/>
      </rPr>
      <t xml:space="preserve"> sheet.  Also, make sure to use the most current month's credit rates.</t>
    </r>
  </si>
  <si>
    <t>sources-uses:</t>
  </si>
  <si>
    <t>rent summary:</t>
  </si>
  <si>
    <r>
      <t xml:space="preserve">You will have to create the formulas that average rents and square footages (off of the </t>
    </r>
    <r>
      <rPr>
        <u/>
        <sz val="12"/>
        <rFont val="Times New Roman"/>
        <family val="1"/>
      </rPr>
      <t>rents</t>
    </r>
    <r>
      <rPr>
        <sz val="12"/>
        <rFont val="Times New Roman"/>
        <family val="1"/>
      </rPr>
      <t xml:space="preserve"> worksheet) for all of the units of the same bedroom size into the appropriate cells (c6.c10, e6.e10, c16.20, e16.20) as well as the formula that sums the number of units of each bedroom size.  Put a number into Commercial Income (cell g32) only for mixed use properties when the commercial space cash flow has been designated to subsidize the residential portion of the project</t>
    </r>
  </si>
  <si>
    <t>cashflows:</t>
  </si>
  <si>
    <t>amortizations:</t>
  </si>
  <si>
    <r>
      <t xml:space="preserve">Modify amortization table as needed to match funding sources, but make sure that </t>
    </r>
    <r>
      <rPr>
        <u/>
        <sz val="12"/>
        <rFont val="Times New Roman"/>
        <family val="1"/>
      </rPr>
      <t>cashflows</t>
    </r>
    <r>
      <rPr>
        <sz val="12"/>
        <rFont val="Times New Roman"/>
        <family val="1"/>
      </rPr>
      <t xml:space="preserve"> picks up all references (specifically, make sure if you add amortization tables that the total interest line (row 56) and the outstanding principal balance line (row 61) pick it up.</t>
    </r>
  </si>
  <si>
    <t>flow of funds:</t>
  </si>
  <si>
    <t>This sheet is not necessary to complete unless VHFA construction financing is also being sought.</t>
  </si>
  <si>
    <t>List of Changes Made:</t>
  </si>
  <si>
    <t xml:space="preserve">  Fire Alarm / Emergency</t>
  </si>
  <si>
    <t xml:space="preserve">  Electricity</t>
  </si>
  <si>
    <t xml:space="preserve">  Fuel</t>
  </si>
  <si>
    <t xml:space="preserve">  Water and Sewer</t>
  </si>
  <si>
    <t xml:space="preserve">The first equity contribution is assumed to be the same date as  construction closing, and IRR and syndication yield are calculated as of this date.  This date is also built in the formulas as being one year prior to the first year the credits are claimed.  Change this as needed to match your project's actual schedule.   Replacement reserve usage over time is omitted - put in a schedule based on a capital needs assessment (or your best estimate, for new construction).  </t>
  </si>
  <si>
    <t>There is no formula limit on negative cumulative cashflow, so you will have to structure so this does not occur.  The beginning balance of cumulative cashflow (cell c24) includes Other Operating Reserves and Sinking Fund (Working Capital and Deficit Escrow assumed to be used up during rent up period).  Any financed accounts that are not used up are assumed to remain with the project.  If owner's cash or a letter of credit is used for any of these, you may want to modify the formula accordingly.  Also, cashflow is usually not syndicated, and this model assumes it all goes into the project's cash accounts.  If this is not the case, please modify the formulas accordingly.</t>
  </si>
  <si>
    <r>
      <t xml:space="preserve">Line 19, (Furniture, Fixtures and Equipment) should include short-term depreciables such as appliances.  The allocation of sources to uses is important in the basis calculation, so please do not leave this section blank.  Cells F4.K4 are for re-writing the loan amount, rate, and term.  Once the final sources are on the </t>
    </r>
    <r>
      <rPr>
        <u/>
        <sz val="12"/>
        <rFont val="Times New Roman"/>
        <family val="1"/>
      </rPr>
      <t>assumptions</t>
    </r>
    <r>
      <rPr>
        <sz val="12"/>
        <rFont val="Times New Roman"/>
        <family val="1"/>
      </rPr>
      <t xml:space="preserve"> worksheet, you might want to modify this and add rows so these cells use cell references to the </t>
    </r>
    <r>
      <rPr>
        <u/>
        <sz val="12"/>
        <rFont val="Times New Roman"/>
        <family val="1"/>
      </rPr>
      <t>assumptions</t>
    </r>
    <r>
      <rPr>
        <sz val="12"/>
        <rFont val="Times New Roman"/>
        <family val="1"/>
      </rPr>
      <t xml:space="preserve"> worksheet rather than an absolute text entry.</t>
    </r>
  </si>
  <si>
    <t>Deposits</t>
  </si>
  <si>
    <t>"Below-the-Line" Expenses:</t>
  </si>
  <si>
    <t>Special LP or GP Fee</t>
  </si>
  <si>
    <t>Repayment of Deferred Fee</t>
  </si>
  <si>
    <t>Partnership Audit or K-1 Fee</t>
  </si>
  <si>
    <t>Distribution</t>
  </si>
  <si>
    <t>Net to Residual Recepits/Cumulative Cash Flow</t>
  </si>
  <si>
    <t>Jan 30, 2002:  Added Below the Line expenses on "Expense" tab;  added minimum election on "Assumptions" tab;</t>
  </si>
  <si>
    <t>Withdrawals:</t>
  </si>
  <si>
    <t>Project Operating Needs</t>
  </si>
  <si>
    <t>Repayment of Deferred Devel. Fee</t>
  </si>
  <si>
    <t>Distribution of Cash to Owner</t>
  </si>
  <si>
    <t>COST BASIS FOR DEVEL FEE</t>
  </si>
  <si>
    <t>DEVELOPER FEE</t>
  </si>
  <si>
    <t>DEVELOPER FEE %</t>
  </si>
  <si>
    <t>Common Area Square Footage</t>
  </si>
  <si>
    <t>Other Financing</t>
  </si>
  <si>
    <t>VHFA</t>
  </si>
  <si>
    <t>Depreciation:</t>
  </si>
  <si>
    <t>MacArthur Loan</t>
  </si>
  <si>
    <t>Subtotal</t>
  </si>
  <si>
    <t xml:space="preserve"> Operating Reserves</t>
  </si>
  <si>
    <t>Appraisal</t>
  </si>
  <si>
    <t>Land</t>
  </si>
  <si>
    <t>Purchase of Building(s)</t>
  </si>
  <si>
    <t>Demolition (without replacement)</t>
  </si>
  <si>
    <t>Legal - Title and Recording</t>
  </si>
  <si>
    <t>Sitework</t>
  </si>
  <si>
    <t>Rehabilitation</t>
  </si>
  <si>
    <t>Other (____________________)</t>
  </si>
  <si>
    <t>Off-Site Improvements</t>
  </si>
  <si>
    <t>New Building(s)</t>
  </si>
  <si>
    <t>Hazardous Materials Abatement</t>
  </si>
  <si>
    <t>General Requirements</t>
  </si>
  <si>
    <t>Furnishings, Fixtures, &amp; Equipment</t>
  </si>
  <si>
    <t>Contractor Profit</t>
  </si>
  <si>
    <t>Contractor Overhead</t>
  </si>
  <si>
    <t>Construction Management</t>
  </si>
  <si>
    <t>Construction Contingency</t>
  </si>
  <si>
    <t>Construction Bond Fee</t>
  </si>
  <si>
    <t>Commercial Space Costs (if any)</t>
  </si>
  <si>
    <t>Accessory Buildings</t>
  </si>
  <si>
    <t>Capital Needs Assessment</t>
  </si>
  <si>
    <t>Architectural</t>
  </si>
  <si>
    <t>Clerk of the Works</t>
  </si>
  <si>
    <t>Construction Interest</t>
  </si>
  <si>
    <t>Construction Loan Origination Fee</t>
  </si>
  <si>
    <t>Construction Period Insurance</t>
  </si>
  <si>
    <t>Energy Assessment</t>
  </si>
  <si>
    <t>Engineering</t>
  </si>
  <si>
    <t>Environmental Assessment</t>
  </si>
  <si>
    <t>Legal/Accounting</t>
  </si>
  <si>
    <t>Lender's Counsel's Fee</t>
  </si>
  <si>
    <t>Marketing</t>
  </si>
  <si>
    <t>Other (________________)</t>
  </si>
  <si>
    <t>Permanent Loan Origination Fee</t>
  </si>
  <si>
    <t>Permits/Fees</t>
  </si>
  <si>
    <t>Relocation</t>
  </si>
  <si>
    <t>Soft Cost Contingency</t>
  </si>
  <si>
    <t>Taxes During Construction</t>
  </si>
  <si>
    <t>Cost Certification</t>
  </si>
  <si>
    <t>Market Study</t>
  </si>
  <si>
    <t>Historic Consultant</t>
  </si>
  <si>
    <t>Inspection Fee</t>
  </si>
  <si>
    <t>Mortgage Insurance Premium</t>
  </si>
  <si>
    <t>Points</t>
  </si>
  <si>
    <t>Survey</t>
  </si>
  <si>
    <t>Tax Credit Fees</t>
  </si>
  <si>
    <t>Testing</t>
  </si>
  <si>
    <t>Asbestos / Hazardous Mat. Abatement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</si>
</sst>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5" formatCode="dd\-mmm\-yy_)"/>
    <numFmt numFmtId="166" formatCode="0.0%"/>
    <numFmt numFmtId="167" formatCode="0.0_)"/>
    <numFmt numFmtId="168" formatCode="0.00_)"/>
    <numFmt numFmtId="170" formatCode="dd\-mmm\-yy"/>
  </numFmts>
  <fonts count="15" x14ac:knownFonts="1">
    <font>
      <sz val="12"/>
      <name val="Courier"/>
    </font>
    <font>
      <sz val="8"/>
      <name val="Times New Roman"/>
    </font>
    <font>
      <sz val="12"/>
      <color indexed="8"/>
      <name val="Courier"/>
    </font>
    <font>
      <sz val="12"/>
      <name val="Times New Roman"/>
      <family val="1"/>
    </font>
    <font>
      <sz val="12"/>
      <name val="Courier"/>
    </font>
    <font>
      <sz val="12"/>
      <color indexed="8"/>
      <name val="Times New Roman"/>
      <family val="1"/>
    </font>
    <font>
      <b/>
      <sz val="14"/>
      <color indexed="8"/>
      <name val="Times New Roman"/>
      <family val="1"/>
    </font>
    <font>
      <b/>
      <sz val="14"/>
      <name val="Times New Roman"/>
      <family val="1"/>
    </font>
    <font>
      <sz val="8"/>
      <color indexed="81"/>
      <name val="Tahoma"/>
    </font>
    <font>
      <b/>
      <sz val="12"/>
      <color indexed="8"/>
      <name val="Times New Roman"/>
      <family val="1"/>
    </font>
    <font>
      <b/>
      <sz val="12"/>
      <name val="Times New Roman"/>
      <family val="1"/>
    </font>
    <font>
      <sz val="10"/>
      <name val="Times New Roman"/>
      <family val="1"/>
    </font>
    <font>
      <b/>
      <sz val="10"/>
      <name val="Times New Roman"/>
      <family val="1"/>
    </font>
    <font>
      <u/>
      <sz val="12"/>
      <name val="Times New Roman"/>
      <family val="1"/>
    </font>
    <font>
      <sz val="12"/>
      <color indexed="81"/>
      <name val="Times New Roman"/>
      <family val="1"/>
    </font>
  </fonts>
  <fills count="3">
    <fill>
      <patternFill patternType="none"/>
    </fill>
    <fill>
      <patternFill patternType="gray125"/>
    </fill>
    <fill>
      <patternFill patternType="solid">
        <fgColor rgb="FFFFFF00"/>
        <bgColor indexed="64"/>
      </patternFill>
    </fill>
  </fills>
  <borders count="21">
    <border>
      <left/>
      <right/>
      <top/>
      <bottom/>
      <diagonal/>
    </border>
    <border>
      <left/>
      <right/>
      <top style="thin">
        <color indexed="64"/>
      </top>
      <bottom/>
      <diagonal/>
    </border>
    <border>
      <left/>
      <right/>
      <top style="double">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s>
  <cellStyleXfs count="2">
    <xf numFmtId="37" fontId="0" fillId="0" borderId="0"/>
    <xf numFmtId="9" fontId="1" fillId="0" borderId="0" applyFont="0" applyFill="0" applyBorder="0" applyAlignment="0" applyProtection="0"/>
  </cellStyleXfs>
  <cellXfs count="143">
    <xf numFmtId="37" fontId="0" fillId="0" borderId="0" xfId="0"/>
    <xf numFmtId="37" fontId="2" fillId="0" borderId="0" xfId="0" applyNumberFormat="1" applyFont="1" applyFill="1" applyAlignment="1" applyProtection="1">
      <alignment horizontal="left"/>
    </xf>
    <xf numFmtId="37" fontId="3" fillId="0" borderId="0" xfId="0" applyFont="1"/>
    <xf numFmtId="37" fontId="4" fillId="0" borderId="0" xfId="0" applyFont="1"/>
    <xf numFmtId="37" fontId="5" fillId="0" borderId="0" xfId="0" applyNumberFormat="1" applyFont="1" applyFill="1" applyAlignment="1" applyProtection="1">
      <alignment horizontal="left"/>
    </xf>
    <xf numFmtId="165" fontId="3" fillId="0" borderId="0" xfId="0" applyNumberFormat="1" applyFont="1" applyProtection="1"/>
    <xf numFmtId="37" fontId="5" fillId="0" borderId="0" xfId="0" applyNumberFormat="1" applyFont="1" applyFill="1" applyAlignment="1" applyProtection="1">
      <alignment horizontal="right"/>
    </xf>
    <xf numFmtId="37" fontId="3" fillId="0" borderId="0" xfId="0" applyNumberFormat="1" applyFont="1" applyProtection="1"/>
    <xf numFmtId="37" fontId="5" fillId="0" borderId="1" xfId="0" applyFont="1" applyFill="1" applyBorder="1"/>
    <xf numFmtId="37" fontId="5" fillId="0" borderId="1" xfId="0" applyNumberFormat="1" applyFont="1" applyFill="1" applyBorder="1" applyProtection="1"/>
    <xf numFmtId="166" fontId="3" fillId="0" borderId="0" xfId="0" applyNumberFormat="1" applyFont="1" applyProtection="1"/>
    <xf numFmtId="37" fontId="5" fillId="0" borderId="2" xfId="0" applyNumberFormat="1" applyFont="1" applyFill="1" applyBorder="1" applyProtection="1"/>
    <xf numFmtId="37" fontId="5" fillId="0" borderId="2" xfId="0" applyFont="1" applyFill="1" applyBorder="1"/>
    <xf numFmtId="37" fontId="5" fillId="0" borderId="2" xfId="0" applyNumberFormat="1" applyFont="1" applyFill="1" applyBorder="1" applyAlignment="1" applyProtection="1"/>
    <xf numFmtId="165" fontId="5" fillId="0" borderId="2" xfId="0" applyNumberFormat="1" applyFont="1" applyFill="1" applyBorder="1" applyProtection="1"/>
    <xf numFmtId="37" fontId="5" fillId="0" borderId="0" xfId="0" applyNumberFormat="1" applyFont="1" applyFill="1" applyAlignment="1" applyProtection="1">
      <alignment horizontal="center"/>
    </xf>
    <xf numFmtId="37" fontId="3" fillId="0" borderId="3" xfId="0" applyNumberFormat="1" applyFont="1" applyBorder="1" applyProtection="1"/>
    <xf numFmtId="10" fontId="3" fillId="0" borderId="0" xfId="0" applyNumberFormat="1" applyFont="1" applyProtection="1"/>
    <xf numFmtId="37" fontId="5" fillId="0" borderId="1" xfId="0" applyNumberFormat="1" applyFont="1" applyFill="1" applyBorder="1" applyAlignment="1" applyProtection="1"/>
    <xf numFmtId="37" fontId="3" fillId="0" borderId="0" xfId="0" applyNumberFormat="1" applyFont="1" applyAlignment="1" applyProtection="1">
      <alignment horizontal="fill"/>
    </xf>
    <xf numFmtId="165" fontId="5" fillId="0" borderId="2" xfId="0" applyNumberFormat="1" applyFont="1" applyFill="1" applyBorder="1" applyAlignment="1" applyProtection="1"/>
    <xf numFmtId="10" fontId="5" fillId="0" borderId="0" xfId="0" applyNumberFormat="1" applyFont="1" applyFill="1" applyAlignment="1" applyProtection="1">
      <alignment horizontal="right"/>
    </xf>
    <xf numFmtId="168" fontId="3" fillId="0" borderId="0" xfId="0" applyNumberFormat="1" applyFont="1" applyProtection="1"/>
    <xf numFmtId="168" fontId="3" fillId="0" borderId="3" xfId="0" applyNumberFormat="1" applyFont="1" applyBorder="1" applyProtection="1"/>
    <xf numFmtId="37" fontId="6" fillId="0" borderId="2" xfId="0" applyNumberFormat="1" applyFont="1" applyFill="1" applyBorder="1" applyProtection="1"/>
    <xf numFmtId="37" fontId="7" fillId="0" borderId="0" xfId="0" applyNumberFormat="1" applyFont="1" applyProtection="1"/>
    <xf numFmtId="37" fontId="7" fillId="0" borderId="0" xfId="0" applyFont="1"/>
    <xf numFmtId="37" fontId="5" fillId="0" borderId="0" xfId="0" applyNumberFormat="1" applyFont="1" applyFill="1" applyAlignment="1" applyProtection="1">
      <alignment horizontal="right" wrapText="1"/>
    </xf>
    <xf numFmtId="37" fontId="3" fillId="0" borderId="0" xfId="0" applyFont="1" applyAlignment="1">
      <alignment wrapText="1"/>
    </xf>
    <xf numFmtId="37" fontId="3" fillId="0" borderId="0" xfId="0" applyNumberFormat="1" applyFont="1" applyAlignment="1" applyProtection="1">
      <alignment wrapText="1"/>
    </xf>
    <xf numFmtId="37" fontId="3" fillId="0" borderId="0" xfId="0" applyNumberFormat="1" applyFont="1" applyAlignment="1" applyProtection="1">
      <alignment horizontal="right"/>
    </xf>
    <xf numFmtId="37" fontId="3" fillId="0" borderId="0" xfId="0" applyFont="1" applyAlignment="1">
      <alignment horizontal="right" wrapText="1"/>
    </xf>
    <xf numFmtId="37" fontId="5" fillId="0" borderId="0" xfId="0" applyNumberFormat="1" applyFont="1" applyFill="1" applyBorder="1" applyProtection="1"/>
    <xf numFmtId="37" fontId="5" fillId="0" borderId="0" xfId="0" quotePrefix="1" applyNumberFormat="1" applyFont="1" applyFill="1" applyAlignment="1" applyProtection="1">
      <alignment horizontal="left"/>
    </xf>
    <xf numFmtId="168" fontId="3" fillId="0" borderId="0" xfId="0" applyNumberFormat="1" applyFont="1" applyBorder="1" applyProtection="1"/>
    <xf numFmtId="37" fontId="3" fillId="0" borderId="0" xfId="0" applyNumberFormat="1" applyFont="1" applyBorder="1" applyProtection="1"/>
    <xf numFmtId="37" fontId="3" fillId="0" borderId="0" xfId="0" applyFont="1" applyBorder="1"/>
    <xf numFmtId="37" fontId="5" fillId="0" borderId="3" xfId="0" applyNumberFormat="1" applyFont="1" applyFill="1" applyBorder="1" applyProtection="1"/>
    <xf numFmtId="37" fontId="5" fillId="0" borderId="0" xfId="0" applyFont="1" applyFill="1" applyBorder="1"/>
    <xf numFmtId="37" fontId="3" fillId="0" borderId="0" xfId="0" applyFont="1" applyAlignment="1">
      <alignment horizontal="right"/>
    </xf>
    <xf numFmtId="37" fontId="5" fillId="0" borderId="0" xfId="0" applyNumberFormat="1" applyFont="1" applyFill="1" applyBorder="1" applyAlignment="1" applyProtection="1"/>
    <xf numFmtId="37" fontId="3" fillId="0" borderId="2" xfId="0" applyFont="1" applyBorder="1"/>
    <xf numFmtId="37" fontId="3" fillId="0" borderId="1" xfId="0" applyFont="1" applyBorder="1"/>
    <xf numFmtId="37" fontId="9" fillId="0" borderId="2" xfId="0" applyNumberFormat="1" applyFont="1" applyFill="1" applyBorder="1" applyAlignment="1" applyProtection="1"/>
    <xf numFmtId="37" fontId="10" fillId="0" borderId="0" xfId="0" applyFont="1"/>
    <xf numFmtId="37" fontId="0" fillId="0" borderId="0" xfId="0" applyBorder="1"/>
    <xf numFmtId="37" fontId="2" fillId="0" borderId="0" xfId="0" applyFont="1" applyFill="1" applyBorder="1"/>
    <xf numFmtId="37" fontId="11" fillId="0" borderId="0" xfId="0" applyFont="1"/>
    <xf numFmtId="37" fontId="12" fillId="0" borderId="0" xfId="0" applyFont="1" applyAlignment="1">
      <alignment vertical="center"/>
    </xf>
    <xf numFmtId="37" fontId="12" fillId="0" borderId="0" xfId="0" applyFont="1"/>
    <xf numFmtId="37" fontId="11" fillId="0" borderId="4" xfId="0" applyFont="1" applyBorder="1"/>
    <xf numFmtId="37" fontId="12" fillId="0" borderId="4" xfId="0" applyFont="1" applyBorder="1"/>
    <xf numFmtId="37" fontId="12" fillId="0" borderId="4" xfId="0" quotePrefix="1" applyFont="1" applyBorder="1" applyAlignment="1">
      <alignment horizontal="center"/>
    </xf>
    <xf numFmtId="37" fontId="11" fillId="0" borderId="4" xfId="0" applyFont="1" applyBorder="1" applyAlignment="1">
      <alignment horizontal="center"/>
    </xf>
    <xf numFmtId="37" fontId="12" fillId="0" borderId="4" xfId="0" applyFont="1" applyBorder="1" applyAlignment="1">
      <alignment horizontal="center" wrapText="1"/>
    </xf>
    <xf numFmtId="37" fontId="12" fillId="0" borderId="0" xfId="0" applyFont="1" applyBorder="1"/>
    <xf numFmtId="37" fontId="12" fillId="0" borderId="0" xfId="0" applyFont="1" applyBorder="1" applyAlignment="1">
      <alignment vertical="top"/>
    </xf>
    <xf numFmtId="37" fontId="12" fillId="0" borderId="5" xfId="0" applyFont="1" applyBorder="1" applyAlignment="1">
      <alignment horizontal="center"/>
    </xf>
    <xf numFmtId="37" fontId="11" fillId="0" borderId="6" xfId="0" applyFont="1" applyBorder="1"/>
    <xf numFmtId="37" fontId="11" fillId="0" borderId="3" xfId="0" applyFont="1" applyBorder="1"/>
    <xf numFmtId="37" fontId="11" fillId="0" borderId="7" xfId="0" applyFont="1" applyBorder="1"/>
    <xf numFmtId="37" fontId="11" fillId="0" borderId="8" xfId="0" applyFont="1" applyBorder="1"/>
    <xf numFmtId="37" fontId="12" fillId="0" borderId="7" xfId="0" applyFont="1" applyBorder="1"/>
    <xf numFmtId="37" fontId="12" fillId="0" borderId="8" xfId="0" applyFont="1" applyBorder="1"/>
    <xf numFmtId="37" fontId="12" fillId="0" borderId="6" xfId="0" quotePrefix="1" applyFont="1" applyBorder="1" applyAlignment="1">
      <alignment horizontal="center"/>
    </xf>
    <xf numFmtId="10" fontId="3" fillId="0" borderId="0" xfId="1" applyNumberFormat="1" applyFont="1"/>
    <xf numFmtId="37" fontId="3" fillId="0" borderId="9" xfId="0" applyFont="1" applyBorder="1"/>
    <xf numFmtId="170" fontId="11" fillId="0" borderId="0" xfId="0" applyNumberFormat="1" applyFont="1"/>
    <xf numFmtId="37" fontId="0" fillId="0" borderId="9" xfId="0" applyBorder="1"/>
    <xf numFmtId="170" fontId="3" fillId="0" borderId="9" xfId="0" applyNumberFormat="1" applyFont="1" applyBorder="1"/>
    <xf numFmtId="37" fontId="0" fillId="0" borderId="3" xfId="0" applyBorder="1"/>
    <xf numFmtId="165" fontId="5" fillId="0" borderId="9" xfId="0" applyNumberFormat="1" applyFont="1" applyFill="1" applyBorder="1" applyProtection="1"/>
    <xf numFmtId="37" fontId="6" fillId="0" borderId="9" xfId="0" applyNumberFormat="1" applyFont="1" applyFill="1" applyBorder="1" applyProtection="1"/>
    <xf numFmtId="37" fontId="5" fillId="0" borderId="9" xfId="0" applyFont="1" applyFill="1" applyBorder="1"/>
    <xf numFmtId="37" fontId="0" fillId="0" borderId="2" xfId="0" applyBorder="1"/>
    <xf numFmtId="170" fontId="3" fillId="0" borderId="0" xfId="0" applyNumberFormat="1" applyFont="1"/>
    <xf numFmtId="37" fontId="5" fillId="1" borderId="0" xfId="0" applyNumberFormat="1" applyFont="1" applyFill="1" applyAlignment="1" applyProtection="1">
      <alignment horizontal="left"/>
    </xf>
    <xf numFmtId="37" fontId="5" fillId="0" borderId="0" xfId="0" applyNumberFormat="1" applyFont="1" applyFill="1" applyBorder="1" applyAlignment="1" applyProtection="1">
      <alignment horizontal="right"/>
    </xf>
    <xf numFmtId="37" fontId="6" fillId="0" borderId="9" xfId="0" applyNumberFormat="1" applyFont="1" applyFill="1" applyBorder="1" applyAlignment="1" applyProtection="1"/>
    <xf numFmtId="37" fontId="5" fillId="0" borderId="9" xfId="0" applyNumberFormat="1" applyFont="1" applyFill="1" applyBorder="1" applyAlignment="1" applyProtection="1"/>
    <xf numFmtId="37" fontId="3" fillId="1" borderId="0" xfId="0" applyFont="1" applyFill="1"/>
    <xf numFmtId="37" fontId="3" fillId="1" borderId="0" xfId="0" applyNumberFormat="1" applyFont="1" applyFill="1" applyProtection="1"/>
    <xf numFmtId="168" fontId="3" fillId="1" borderId="0" xfId="0" applyNumberFormat="1" applyFont="1" applyFill="1" applyProtection="1"/>
    <xf numFmtId="37" fontId="6" fillId="0" borderId="9" xfId="0" applyFont="1" applyFill="1" applyBorder="1"/>
    <xf numFmtId="170" fontId="11" fillId="0" borderId="9" xfId="0" applyNumberFormat="1" applyFont="1" applyBorder="1"/>
    <xf numFmtId="37" fontId="11" fillId="0" borderId="9" xfId="0" applyFont="1" applyBorder="1"/>
    <xf numFmtId="37" fontId="7" fillId="0" borderId="9" xfId="0" applyFont="1" applyBorder="1"/>
    <xf numFmtId="37" fontId="3" fillId="0" borderId="10" xfId="0" applyFont="1" applyBorder="1"/>
    <xf numFmtId="37" fontId="3" fillId="0" borderId="11" xfId="0" applyFont="1" applyBorder="1"/>
    <xf numFmtId="37" fontId="3" fillId="0" borderId="12" xfId="0" applyFont="1" applyBorder="1"/>
    <xf numFmtId="37" fontId="5" fillId="1" borderId="0" xfId="0" applyNumberFormat="1" applyFont="1" applyFill="1" applyBorder="1" applyProtection="1"/>
    <xf numFmtId="37" fontId="5" fillId="0" borderId="0" xfId="0" quotePrefix="1" applyNumberFormat="1" applyFont="1" applyFill="1" applyAlignment="1" applyProtection="1">
      <alignment horizontal="right"/>
    </xf>
    <xf numFmtId="37" fontId="5" fillId="0" borderId="2" xfId="0" applyNumberFormat="1" applyFont="1" applyFill="1" applyBorder="1" applyAlignment="1" applyProtection="1">
      <alignment horizontal="right"/>
    </xf>
    <xf numFmtId="37" fontId="13" fillId="0" borderId="0" xfId="0" applyFont="1" applyAlignment="1">
      <alignment wrapText="1"/>
    </xf>
    <xf numFmtId="37" fontId="3" fillId="0" borderId="3" xfId="0" applyFont="1" applyBorder="1" applyAlignment="1">
      <alignment wrapText="1"/>
    </xf>
    <xf numFmtId="9" fontId="3" fillId="0" borderId="1" xfId="1" applyFont="1" applyBorder="1" applyAlignment="1">
      <alignment horizontal="right"/>
    </xf>
    <xf numFmtId="37" fontId="3" fillId="0" borderId="3" xfId="0" applyFont="1" applyBorder="1" applyAlignment="1">
      <alignment horizontal="right"/>
    </xf>
    <xf numFmtId="37" fontId="3" fillId="0" borderId="0" xfId="0" applyFont="1" applyFill="1" applyBorder="1" applyAlignment="1">
      <alignment horizontal="right" wrapText="1"/>
    </xf>
    <xf numFmtId="37" fontId="3" fillId="0" borderId="0" xfId="0" quotePrefix="1" applyFont="1" applyAlignment="1">
      <alignment horizontal="right"/>
    </xf>
    <xf numFmtId="37" fontId="12" fillId="0" borderId="15" xfId="0" applyFont="1" applyBorder="1" applyAlignment="1">
      <alignment horizontal="center"/>
    </xf>
    <xf numFmtId="37" fontId="11" fillId="0" borderId="16" xfId="0" applyFont="1" applyBorder="1" applyAlignment="1">
      <alignment horizontal="center"/>
    </xf>
    <xf numFmtId="37" fontId="11" fillId="0" borderId="6" xfId="0" applyFont="1" applyBorder="1" applyAlignment="1">
      <alignment horizontal="center"/>
    </xf>
    <xf numFmtId="37" fontId="12" fillId="0" borderId="17" xfId="0" applyFont="1" applyBorder="1" applyAlignment="1">
      <alignment horizontal="center"/>
    </xf>
    <xf numFmtId="37" fontId="12" fillId="0" borderId="3" xfId="0" applyFont="1" applyBorder="1" applyAlignment="1">
      <alignment horizontal="center"/>
    </xf>
    <xf numFmtId="37" fontId="12" fillId="0" borderId="18" xfId="0" applyFont="1" applyBorder="1" applyAlignment="1">
      <alignment horizontal="right" vertical="top"/>
    </xf>
    <xf numFmtId="37" fontId="12" fillId="0" borderId="0" xfId="0" applyFont="1" applyBorder="1" applyAlignment="1">
      <alignment horizontal="right" vertical="top"/>
    </xf>
    <xf numFmtId="37" fontId="12" fillId="0" borderId="16" xfId="0" applyFont="1" applyBorder="1" applyAlignment="1">
      <alignment horizontal="center"/>
    </xf>
    <xf numFmtId="37" fontId="12" fillId="0" borderId="19" xfId="0" applyFont="1" applyBorder="1" applyAlignment="1">
      <alignment horizontal="center"/>
    </xf>
    <xf numFmtId="37" fontId="12" fillId="0" borderId="4" xfId="0" applyFont="1" applyBorder="1" applyAlignment="1">
      <alignment horizontal="center" vertical="center" wrapText="1"/>
    </xf>
    <xf numFmtId="37" fontId="12" fillId="0" borderId="12" xfId="0" applyFont="1" applyBorder="1" applyAlignment="1">
      <alignment horizontal="center" vertical="center" textRotation="90" wrapText="1"/>
    </xf>
    <xf numFmtId="37" fontId="12" fillId="0" borderId="4" xfId="0" applyFont="1" applyBorder="1" applyAlignment="1">
      <alignment horizontal="center" vertical="center" textRotation="90" wrapText="1"/>
    </xf>
    <xf numFmtId="37" fontId="12" fillId="0" borderId="10" xfId="0" applyFont="1" applyBorder="1" applyAlignment="1">
      <alignment horizontal="center" vertical="center" textRotation="90" wrapText="1"/>
    </xf>
    <xf numFmtId="37" fontId="12" fillId="0" borderId="12" xfId="0" applyFont="1" applyBorder="1" applyAlignment="1">
      <alignment horizontal="center" vertical="center" wrapText="1"/>
    </xf>
    <xf numFmtId="37" fontId="12" fillId="0" borderId="7" xfId="0" applyFont="1" applyBorder="1" applyAlignment="1">
      <alignment horizontal="center" vertical="center" wrapText="1"/>
    </xf>
    <xf numFmtId="37" fontId="12" fillId="0" borderId="6" xfId="0" applyFont="1" applyBorder="1" applyAlignment="1">
      <alignment horizontal="center" vertical="center" wrapText="1"/>
    </xf>
    <xf numFmtId="37" fontId="12" fillId="0" borderId="4" xfId="0" applyFont="1" applyBorder="1" applyAlignment="1">
      <alignment horizontal="center" vertical="center"/>
    </xf>
    <xf numFmtId="37" fontId="12" fillId="0" borderId="7" xfId="0" applyFont="1" applyBorder="1" applyAlignment="1">
      <alignment horizontal="center" vertical="center" textRotation="90" wrapText="1"/>
    </xf>
    <xf numFmtId="37" fontId="12" fillId="0" borderId="13" xfId="0" applyFont="1" applyBorder="1" applyAlignment="1">
      <alignment horizontal="center" vertical="center" wrapText="1"/>
    </xf>
    <xf numFmtId="37" fontId="12" fillId="0" borderId="14" xfId="0" applyFont="1" applyBorder="1" applyAlignment="1">
      <alignment horizontal="center" vertical="center" wrapText="1"/>
    </xf>
    <xf numFmtId="37" fontId="12" fillId="0" borderId="8" xfId="0" applyFont="1" applyBorder="1" applyAlignment="1">
      <alignment horizontal="center" vertical="center" wrapText="1"/>
    </xf>
    <xf numFmtId="37" fontId="10" fillId="0" borderId="0" xfId="0" applyNumberFormat="1" applyFont="1" applyProtection="1"/>
    <xf numFmtId="37" fontId="9" fillId="0" borderId="0" xfId="0" applyNumberFormat="1" applyFont="1" applyFill="1" applyAlignment="1" applyProtection="1">
      <alignment horizontal="right"/>
    </xf>
    <xf numFmtId="37" fontId="9" fillId="0" borderId="1" xfId="0" applyNumberFormat="1" applyFont="1" applyFill="1" applyBorder="1" applyProtection="1"/>
    <xf numFmtId="37" fontId="5" fillId="0" borderId="16" xfId="0" applyNumberFormat="1" applyFont="1" applyFill="1" applyBorder="1" applyProtection="1"/>
    <xf numFmtId="37" fontId="5" fillId="0" borderId="3" xfId="0" applyNumberFormat="1" applyFont="1" applyFill="1" applyBorder="1" applyAlignment="1" applyProtection="1">
      <alignment horizontal="left"/>
    </xf>
    <xf numFmtId="37" fontId="5" fillId="0" borderId="0" xfId="0" applyNumberFormat="1" applyFont="1" applyFill="1" applyBorder="1" applyAlignment="1" applyProtection="1">
      <alignment horizontal="left"/>
    </xf>
    <xf numFmtId="37" fontId="5" fillId="0" borderId="3" xfId="0" applyNumberFormat="1" applyFont="1" applyFill="1" applyBorder="1" applyAlignment="1" applyProtection="1">
      <alignment horizontal="center"/>
    </xf>
    <xf numFmtId="37" fontId="10" fillId="1" borderId="0" xfId="0" applyFont="1" applyFill="1" applyAlignment="1">
      <alignment horizontal="left"/>
    </xf>
    <xf numFmtId="37" fontId="9" fillId="0" borderId="0" xfId="0" applyNumberFormat="1" applyFont="1" applyFill="1" applyAlignment="1" applyProtection="1">
      <alignment horizontal="left"/>
    </xf>
    <xf numFmtId="37" fontId="10" fillId="1" borderId="0" xfId="0" applyFont="1" applyFill="1"/>
    <xf numFmtId="37" fontId="9" fillId="1" borderId="0" xfId="0" applyNumberFormat="1" applyFont="1" applyFill="1" applyAlignment="1" applyProtection="1">
      <alignment horizontal="left"/>
    </xf>
    <xf numFmtId="37" fontId="5" fillId="0" borderId="16" xfId="0" applyNumberFormat="1" applyFont="1" applyFill="1" applyBorder="1" applyAlignment="1" applyProtection="1">
      <alignment horizontal="left"/>
    </xf>
    <xf numFmtId="37" fontId="3" fillId="1" borderId="3" xfId="0" applyFont="1" applyFill="1" applyBorder="1"/>
    <xf numFmtId="37" fontId="0" fillId="1" borderId="3" xfId="0" applyFill="1" applyBorder="1"/>
    <xf numFmtId="37" fontId="5" fillId="0" borderId="20" xfId="0" applyNumberFormat="1" applyFont="1" applyFill="1" applyBorder="1" applyProtection="1"/>
    <xf numFmtId="37" fontId="3" fillId="0" borderId="20" xfId="0" applyFont="1" applyBorder="1"/>
    <xf numFmtId="37" fontId="9" fillId="0" borderId="3" xfId="0" applyNumberFormat="1" applyFont="1" applyFill="1" applyBorder="1" applyProtection="1"/>
    <xf numFmtId="10" fontId="3" fillId="2" borderId="0" xfId="0" applyNumberFormat="1" applyFont="1" applyFill="1" applyProtection="1"/>
    <xf numFmtId="37" fontId="3" fillId="2" borderId="0" xfId="0" applyNumberFormat="1" applyFont="1" applyFill="1" applyProtection="1"/>
    <xf numFmtId="10" fontId="3" fillId="2" borderId="0" xfId="1" applyNumberFormat="1" applyFont="1" applyFill="1"/>
    <xf numFmtId="9" fontId="3" fillId="2" borderId="0" xfId="0" applyNumberFormat="1" applyFont="1" applyFill="1" applyProtection="1"/>
    <xf numFmtId="167" fontId="3" fillId="2" borderId="0" xfId="0" applyNumberFormat="1" applyFont="1" applyFill="1" applyProtection="1"/>
    <xf numFmtId="37" fontId="3" fillId="2" borderId="0" xfId="0" applyFont="1" applyFill="1"/>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6"/>
  <sheetViews>
    <sheetView showGridLines="0" topLeftCell="A19" zoomScale="75" workbookViewId="0">
      <selection activeCell="A32" sqref="A32"/>
    </sheetView>
  </sheetViews>
  <sheetFormatPr defaultRowHeight="15.75" x14ac:dyDescent="0.25"/>
  <cols>
    <col min="1" max="1" width="91.6640625" style="2" bestFit="1" customWidth="1"/>
    <col min="2" max="16384" width="8.88671875" style="2"/>
  </cols>
  <sheetData>
    <row r="1" spans="1:1" ht="78.75" x14ac:dyDescent="0.25">
      <c r="A1" s="28" t="s">
        <v>210</v>
      </c>
    </row>
    <row r="2" spans="1:1" x14ac:dyDescent="0.25">
      <c r="A2" s="28"/>
    </row>
    <row r="3" spans="1:1" x14ac:dyDescent="0.25">
      <c r="A3" s="93" t="s">
        <v>211</v>
      </c>
    </row>
    <row r="4" spans="1:1" x14ac:dyDescent="0.25">
      <c r="A4" s="28"/>
    </row>
    <row r="5" spans="1:1" ht="47.25" x14ac:dyDescent="0.25">
      <c r="A5" s="28" t="s">
        <v>212</v>
      </c>
    </row>
    <row r="6" spans="1:1" x14ac:dyDescent="0.25">
      <c r="A6" s="28"/>
    </row>
    <row r="7" spans="1:1" x14ac:dyDescent="0.25">
      <c r="A7" s="93" t="s">
        <v>213</v>
      </c>
    </row>
    <row r="8" spans="1:1" x14ac:dyDescent="0.25">
      <c r="A8" s="28"/>
    </row>
    <row r="9" spans="1:1" ht="63" x14ac:dyDescent="0.25">
      <c r="A9" s="28" t="s">
        <v>228</v>
      </c>
    </row>
    <row r="10" spans="1:1" x14ac:dyDescent="0.25">
      <c r="A10" s="28"/>
    </row>
    <row r="11" spans="1:1" x14ac:dyDescent="0.25">
      <c r="A11" s="93" t="s">
        <v>214</v>
      </c>
    </row>
    <row r="12" spans="1:1" x14ac:dyDescent="0.25">
      <c r="A12" s="93"/>
    </row>
    <row r="13" spans="1:1" ht="63" x14ac:dyDescent="0.25">
      <c r="A13" s="28" t="s">
        <v>215</v>
      </c>
    </row>
    <row r="14" spans="1:1" x14ac:dyDescent="0.25">
      <c r="A14" s="28"/>
    </row>
    <row r="15" spans="1:1" x14ac:dyDescent="0.25">
      <c r="A15" s="93" t="s">
        <v>216</v>
      </c>
    </row>
    <row r="16" spans="1:1" x14ac:dyDescent="0.25">
      <c r="A16" s="28"/>
    </row>
    <row r="17" spans="1:1" ht="63" x14ac:dyDescent="0.25">
      <c r="A17" s="28" t="s">
        <v>226</v>
      </c>
    </row>
    <row r="18" spans="1:1" x14ac:dyDescent="0.25">
      <c r="A18" s="28"/>
    </row>
    <row r="19" spans="1:1" ht="94.5" x14ac:dyDescent="0.25">
      <c r="A19" s="28" t="s">
        <v>227</v>
      </c>
    </row>
    <row r="20" spans="1:1" x14ac:dyDescent="0.25">
      <c r="A20" s="28"/>
    </row>
    <row r="21" spans="1:1" x14ac:dyDescent="0.25">
      <c r="A21" s="93" t="s">
        <v>217</v>
      </c>
    </row>
    <row r="22" spans="1:1" x14ac:dyDescent="0.25">
      <c r="A22" s="28"/>
    </row>
    <row r="23" spans="1:1" ht="47.25" x14ac:dyDescent="0.25">
      <c r="A23" s="28" t="s">
        <v>218</v>
      </c>
    </row>
    <row r="24" spans="1:1" x14ac:dyDescent="0.25">
      <c r="A24" s="28"/>
    </row>
    <row r="25" spans="1:1" x14ac:dyDescent="0.25">
      <c r="A25" s="93" t="s">
        <v>219</v>
      </c>
    </row>
    <row r="26" spans="1:1" x14ac:dyDescent="0.25">
      <c r="A26" s="28"/>
    </row>
    <row r="27" spans="1:1" x14ac:dyDescent="0.25">
      <c r="A27" s="28" t="s">
        <v>220</v>
      </c>
    </row>
    <row r="28" spans="1:1" x14ac:dyDescent="0.25">
      <c r="A28" s="28"/>
    </row>
    <row r="29" spans="1:1" x14ac:dyDescent="0.25">
      <c r="A29" s="94" t="s">
        <v>221</v>
      </c>
    </row>
    <row r="30" spans="1:1" x14ac:dyDescent="0.25">
      <c r="A30" s="28" t="s">
        <v>236</v>
      </c>
    </row>
    <row r="31" spans="1:1" x14ac:dyDescent="0.25">
      <c r="A31" s="28"/>
    </row>
    <row r="32" spans="1:1" x14ac:dyDescent="0.25">
      <c r="A32" s="28"/>
    </row>
    <row r="33" spans="1:1" x14ac:dyDescent="0.25">
      <c r="A33" s="28"/>
    </row>
    <row r="34" spans="1:1" x14ac:dyDescent="0.25">
      <c r="A34" s="28"/>
    </row>
    <row r="35" spans="1:1" x14ac:dyDescent="0.25">
      <c r="A35" s="28"/>
    </row>
    <row r="36" spans="1:1" x14ac:dyDescent="0.25">
      <c r="A36" s="28"/>
    </row>
    <row r="37" spans="1:1" x14ac:dyDescent="0.25">
      <c r="A37" s="28"/>
    </row>
    <row r="38" spans="1:1" x14ac:dyDescent="0.25">
      <c r="A38" s="28"/>
    </row>
    <row r="39" spans="1:1" x14ac:dyDescent="0.25">
      <c r="A39" s="28"/>
    </row>
    <row r="40" spans="1:1" x14ac:dyDescent="0.25">
      <c r="A40" s="28"/>
    </row>
    <row r="41" spans="1:1" x14ac:dyDescent="0.25">
      <c r="A41" s="28"/>
    </row>
    <row r="42" spans="1:1" x14ac:dyDescent="0.25">
      <c r="A42" s="28"/>
    </row>
    <row r="43" spans="1:1" x14ac:dyDescent="0.25">
      <c r="A43" s="28"/>
    </row>
    <row r="44" spans="1:1" x14ac:dyDescent="0.25">
      <c r="A44" s="28"/>
    </row>
    <row r="45" spans="1:1" x14ac:dyDescent="0.25">
      <c r="A45" s="28"/>
    </row>
    <row r="47" spans="1:1" x14ac:dyDescent="0.25">
      <c r="A47" s="28"/>
    </row>
    <row r="48" spans="1:1" x14ac:dyDescent="0.25">
      <c r="A48" s="28"/>
    </row>
    <row r="49" spans="1:1" x14ac:dyDescent="0.25">
      <c r="A49" s="28"/>
    </row>
    <row r="50" spans="1:1" x14ac:dyDescent="0.25">
      <c r="A50" s="28"/>
    </row>
    <row r="51" spans="1:1" x14ac:dyDescent="0.25">
      <c r="A51" s="28"/>
    </row>
    <row r="52" spans="1:1" x14ac:dyDescent="0.25">
      <c r="A52" s="28"/>
    </row>
    <row r="53" spans="1:1" x14ac:dyDescent="0.25">
      <c r="A53" s="28"/>
    </row>
    <row r="54" spans="1:1" x14ac:dyDescent="0.25">
      <c r="A54" s="28"/>
    </row>
    <row r="55" spans="1:1" x14ac:dyDescent="0.25">
      <c r="A55" s="28"/>
    </row>
    <row r="56" spans="1:1" x14ac:dyDescent="0.25">
      <c r="A56" s="28"/>
    </row>
  </sheetData>
  <phoneticPr fontId="0" type="noConversion"/>
  <pageMargins left="0.75" right="0.75" top="1" bottom="1" header="0.5" footer="0.5"/>
  <pageSetup orientation="portrait" r:id="rId1"/>
  <headerFooter alignWithMargins="0">
    <oddFooter>&amp;R&amp;"Times New Roman,Regular"&amp;8revision date:  8/6/2007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tabSelected="1" zoomScale="75" workbookViewId="0"/>
  </sheetViews>
  <sheetFormatPr defaultRowHeight="15" x14ac:dyDescent="0.2"/>
  <cols>
    <col min="1" max="1" width="24.5546875" customWidth="1"/>
    <col min="2" max="2" width="16.5546875" customWidth="1"/>
    <col min="3" max="3" width="28.33203125" customWidth="1"/>
    <col min="4" max="4" width="11" customWidth="1"/>
    <col min="5" max="5" width="13" customWidth="1"/>
    <col min="6" max="6" width="10" customWidth="1"/>
  </cols>
  <sheetData>
    <row r="1" spans="1:6" ht="19.5" thickBot="1" x14ac:dyDescent="0.35">
      <c r="A1" s="71">
        <f ca="1">NOW()</f>
        <v>41698.467277314812</v>
      </c>
      <c r="B1" s="78" t="s">
        <v>188</v>
      </c>
      <c r="C1" s="73"/>
      <c r="D1" s="79"/>
      <c r="E1" s="68"/>
      <c r="F1" s="66"/>
    </row>
    <row r="2" spans="1:6" ht="16.5" thickTop="1" x14ac:dyDescent="0.25">
      <c r="A2" s="38"/>
      <c r="B2" s="38"/>
      <c r="C2" s="38"/>
      <c r="D2" s="38"/>
      <c r="E2" s="38"/>
      <c r="F2" s="2"/>
    </row>
    <row r="3" spans="1:6" ht="15.75" x14ac:dyDescent="0.25">
      <c r="A3" s="4" t="s">
        <v>0</v>
      </c>
      <c r="B3" s="7">
        <f>rents!B30</f>
        <v>0</v>
      </c>
      <c r="C3" s="4" t="s">
        <v>168</v>
      </c>
      <c r="D3" s="2"/>
      <c r="E3" s="137">
        <v>1.4999999999999999E-2</v>
      </c>
      <c r="F3" s="2"/>
    </row>
    <row r="4" spans="1:6" ht="15.75" x14ac:dyDescent="0.25">
      <c r="A4" s="4" t="s">
        <v>193</v>
      </c>
      <c r="B4" s="7">
        <f>COUNT(rents!F6:F29)</f>
        <v>0</v>
      </c>
      <c r="C4" s="4" t="s">
        <v>167</v>
      </c>
      <c r="D4" s="2"/>
      <c r="E4" s="137">
        <v>1.4999999999999999E-2</v>
      </c>
      <c r="F4" s="2"/>
    </row>
    <row r="5" spans="1:6" ht="15.75" x14ac:dyDescent="0.25">
      <c r="A5" s="4" t="s">
        <v>1</v>
      </c>
      <c r="B5" s="17" t="e">
        <f>B4/B3</f>
        <v>#DIV/0!</v>
      </c>
      <c r="C5" s="2" t="s">
        <v>169</v>
      </c>
      <c r="D5" s="2"/>
      <c r="E5" s="139">
        <v>1.4999999999999999E-2</v>
      </c>
      <c r="F5" s="2"/>
    </row>
    <row r="6" spans="1:6" ht="15.75" x14ac:dyDescent="0.25">
      <c r="A6" s="4" t="s">
        <v>190</v>
      </c>
      <c r="B6" s="7">
        <f>'sources-uses'!C75</f>
        <v>0</v>
      </c>
      <c r="C6" s="4" t="s">
        <v>2</v>
      </c>
      <c r="D6" s="2"/>
      <c r="E6" s="137">
        <v>0.03</v>
      </c>
      <c r="F6" s="2"/>
    </row>
    <row r="7" spans="1:6" ht="15.75" x14ac:dyDescent="0.25">
      <c r="A7" s="4" t="s">
        <v>191</v>
      </c>
      <c r="B7" s="7" t="e">
        <f>B6/B3</f>
        <v>#DIV/0!</v>
      </c>
      <c r="C7" s="4" t="s">
        <v>3</v>
      </c>
      <c r="D7" s="2"/>
      <c r="E7" s="140">
        <v>0.05</v>
      </c>
      <c r="F7" s="2"/>
    </row>
    <row r="8" spans="1:6" ht="15.75" x14ac:dyDescent="0.25">
      <c r="A8" s="2" t="s">
        <v>192</v>
      </c>
      <c r="B8" s="2" t="e">
        <f>'sources-uses'!E75</f>
        <v>#DIV/0!</v>
      </c>
      <c r="C8" s="4" t="s">
        <v>122</v>
      </c>
      <c r="D8" s="2"/>
      <c r="E8" s="141">
        <v>27.5</v>
      </c>
      <c r="F8" s="2" t="s">
        <v>170</v>
      </c>
    </row>
    <row r="9" spans="1:6" ht="15.75" x14ac:dyDescent="0.25">
      <c r="A9" s="4"/>
      <c r="B9" s="98"/>
      <c r="C9" s="2" t="s">
        <v>123</v>
      </c>
      <c r="D9" s="2"/>
      <c r="E9" s="142">
        <v>7</v>
      </c>
      <c r="F9" s="2" t="s">
        <v>170</v>
      </c>
    </row>
    <row r="10" spans="1:6" ht="15.75" x14ac:dyDescent="0.25">
      <c r="A10" s="4"/>
      <c r="B10" s="7"/>
    </row>
    <row r="11" spans="1:6" ht="16.5" thickBot="1" x14ac:dyDescent="0.3">
      <c r="A11" s="4"/>
      <c r="B11" s="17"/>
      <c r="C11" s="2"/>
      <c r="D11" s="2"/>
      <c r="E11" s="2"/>
      <c r="F11" s="2"/>
    </row>
    <row r="12" spans="1:6" ht="16.5" thickTop="1" x14ac:dyDescent="0.25">
      <c r="A12" s="43" t="s">
        <v>113</v>
      </c>
      <c r="B12" s="12"/>
      <c r="C12" s="12"/>
      <c r="D12" s="12"/>
      <c r="E12" s="12"/>
      <c r="F12" s="41"/>
    </row>
    <row r="13" spans="1:6" ht="15.75" x14ac:dyDescent="0.25">
      <c r="A13" s="38"/>
      <c r="B13" s="40"/>
      <c r="C13" s="77" t="s">
        <v>119</v>
      </c>
      <c r="D13" s="77" t="s">
        <v>120</v>
      </c>
      <c r="E13" s="77" t="s">
        <v>5</v>
      </c>
      <c r="F13" s="6" t="s">
        <v>6</v>
      </c>
    </row>
    <row r="14" spans="1:6" ht="15.75" x14ac:dyDescent="0.25">
      <c r="A14" s="4" t="s">
        <v>248</v>
      </c>
      <c r="B14" s="7"/>
      <c r="C14" s="17" t="e">
        <f>B14/'sources-uses'!$C$75</f>
        <v>#DIV/0!</v>
      </c>
      <c r="D14" s="137">
        <v>3.7499999999999999E-2</v>
      </c>
      <c r="E14" s="7">
        <v>0</v>
      </c>
      <c r="F14" s="138">
        <v>3</v>
      </c>
    </row>
    <row r="15" spans="1:6" ht="15.75" x14ac:dyDescent="0.25">
      <c r="A15" s="4" t="s">
        <v>245</v>
      </c>
      <c r="B15" s="7"/>
      <c r="C15" s="17" t="e">
        <f>B15/'sources-uses'!$C$75</f>
        <v>#DIV/0!</v>
      </c>
      <c r="D15" s="17">
        <v>0</v>
      </c>
      <c r="E15" s="7"/>
      <c r="F15" s="6"/>
    </row>
    <row r="16" spans="1:6" ht="15.75" x14ac:dyDescent="0.25">
      <c r="A16" s="4" t="s">
        <v>245</v>
      </c>
      <c r="B16" s="7"/>
      <c r="C16" s="17" t="e">
        <f>B16/'sources-uses'!$C$75</f>
        <v>#DIV/0!</v>
      </c>
      <c r="D16" s="17">
        <v>0</v>
      </c>
      <c r="E16" s="7"/>
      <c r="F16" s="6"/>
    </row>
    <row r="17" spans="1:6" ht="15.75" x14ac:dyDescent="0.25">
      <c r="A17" s="4" t="s">
        <v>245</v>
      </c>
      <c r="B17" s="7"/>
      <c r="C17" s="17" t="e">
        <f>B17/'sources-uses'!$C$75</f>
        <v>#DIV/0!</v>
      </c>
      <c r="D17" s="17">
        <v>0</v>
      </c>
      <c r="E17" s="7"/>
      <c r="F17" s="6"/>
    </row>
    <row r="18" spans="1:6" ht="15.75" x14ac:dyDescent="0.25">
      <c r="A18" s="39" t="s">
        <v>117</v>
      </c>
      <c r="B18" s="9">
        <f>SUM(B14:B17)</f>
        <v>0</v>
      </c>
      <c r="C18" s="17" t="e">
        <f>B18/'sources-uses'!$C$75</f>
        <v>#DIV/0!</v>
      </c>
      <c r="D18" s="2"/>
      <c r="E18" s="2"/>
      <c r="F18" s="2"/>
    </row>
    <row r="19" spans="1:6" ht="15.75" x14ac:dyDescent="0.25">
      <c r="A19" s="2"/>
      <c r="B19" s="32"/>
      <c r="C19" s="17"/>
      <c r="D19" s="2"/>
      <c r="E19" s="2"/>
      <c r="F19" s="2"/>
    </row>
    <row r="20" spans="1:6" ht="15.75" x14ac:dyDescent="0.25">
      <c r="A20" s="44" t="s">
        <v>112</v>
      </c>
      <c r="B20" s="32"/>
      <c r="C20" s="17"/>
      <c r="D20" s="2"/>
      <c r="E20" s="2"/>
      <c r="F20" s="2"/>
    </row>
    <row r="21" spans="1:6" ht="15.75" x14ac:dyDescent="0.25">
      <c r="A21" s="2" t="s">
        <v>116</v>
      </c>
      <c r="B21" s="32">
        <f>'sources-uses'!C12</f>
        <v>0</v>
      </c>
      <c r="C21" s="17" t="e">
        <f>B21/$B$24</f>
        <v>#DIV/0!</v>
      </c>
      <c r="D21" s="2"/>
      <c r="E21" s="2"/>
      <c r="F21" s="2"/>
    </row>
    <row r="22" spans="1:6" ht="15.75" x14ac:dyDescent="0.25">
      <c r="A22" s="2" t="s">
        <v>114</v>
      </c>
      <c r="B22" s="32">
        <f>'sources-uses'!C29</f>
        <v>0</v>
      </c>
      <c r="C22" s="17" t="e">
        <f>B22/$B$24</f>
        <v>#DIV/0!</v>
      </c>
      <c r="D22" s="2"/>
      <c r="E22" s="2"/>
      <c r="F22" s="2"/>
    </row>
    <row r="23" spans="1:6" ht="15.75" x14ac:dyDescent="0.25">
      <c r="A23" s="2" t="s">
        <v>115</v>
      </c>
      <c r="B23" s="32">
        <f>'sources-uses'!C74</f>
        <v>0</v>
      </c>
      <c r="C23" s="17" t="e">
        <f>B23/$B$24</f>
        <v>#DIV/0!</v>
      </c>
      <c r="D23" s="2"/>
      <c r="E23" s="2"/>
      <c r="F23" s="2"/>
    </row>
    <row r="24" spans="1:6" ht="15.75" x14ac:dyDescent="0.25">
      <c r="A24" s="39" t="s">
        <v>118</v>
      </c>
      <c r="B24" s="42">
        <f>'sources-uses'!C75</f>
        <v>0</v>
      </c>
      <c r="C24" s="95">
        <v>1</v>
      </c>
      <c r="D24" s="2"/>
      <c r="E24" s="2"/>
      <c r="F24" s="2"/>
    </row>
    <row r="25" spans="1:6" ht="15.75" x14ac:dyDescent="0.25">
      <c r="A25" s="39"/>
      <c r="B25" s="36"/>
      <c r="C25" s="36"/>
      <c r="D25" s="2"/>
      <c r="E25" s="2"/>
      <c r="F25" s="2"/>
    </row>
    <row r="26" spans="1:6" ht="16.5" thickBot="1" x14ac:dyDescent="0.3">
      <c r="A26" s="6" t="s">
        <v>8</v>
      </c>
      <c r="B26" s="7">
        <f>B24-B18</f>
        <v>0</v>
      </c>
      <c r="C26" s="2"/>
      <c r="D26" s="2"/>
      <c r="E26" s="2"/>
      <c r="F26" s="2"/>
    </row>
    <row r="27" spans="1:6" ht="16.5" thickTop="1" x14ac:dyDescent="0.25">
      <c r="A27" s="41"/>
      <c r="B27" s="41"/>
      <c r="C27" s="41"/>
      <c r="D27" s="41"/>
      <c r="E27" s="41"/>
      <c r="F27" s="41"/>
    </row>
    <row r="28" spans="1:6" ht="15.75" x14ac:dyDescent="0.25">
      <c r="A28" s="2"/>
      <c r="B28" s="2"/>
      <c r="C28" s="2"/>
      <c r="D28" s="2"/>
      <c r="E28" s="2"/>
      <c r="F28" s="2"/>
    </row>
    <row r="29" spans="1:6" ht="15.75" x14ac:dyDescent="0.25">
      <c r="A29" s="2"/>
      <c r="B29" s="2"/>
      <c r="C29" s="2"/>
      <c r="D29" s="2"/>
      <c r="E29" s="2"/>
      <c r="F29" s="2"/>
    </row>
    <row r="30" spans="1:6" ht="15.75" x14ac:dyDescent="0.25">
      <c r="A30" s="2"/>
      <c r="B30" s="2"/>
      <c r="C30" s="2"/>
      <c r="D30" s="2"/>
      <c r="E30" s="2"/>
      <c r="F30" s="2"/>
    </row>
    <row r="31" spans="1:6" ht="15.75" x14ac:dyDescent="0.25">
      <c r="A31" s="2"/>
      <c r="B31" s="2"/>
      <c r="C31" s="2"/>
      <c r="D31" s="2"/>
      <c r="E31" s="2"/>
      <c r="F31" s="2"/>
    </row>
    <row r="32" spans="1:6" ht="15.75" x14ac:dyDescent="0.25">
      <c r="A32" s="2"/>
      <c r="B32" s="2"/>
      <c r="C32" s="2"/>
      <c r="D32" s="2"/>
      <c r="E32" s="2"/>
      <c r="F32" s="2"/>
    </row>
    <row r="33" spans="1:6" ht="15.75" x14ac:dyDescent="0.25">
      <c r="A33" s="2"/>
      <c r="B33" s="2"/>
      <c r="C33" s="2"/>
      <c r="D33" s="2"/>
      <c r="E33" s="2"/>
      <c r="F33" s="2"/>
    </row>
    <row r="34" spans="1:6" ht="15.75" x14ac:dyDescent="0.25">
      <c r="A34" s="2"/>
      <c r="B34" s="2"/>
      <c r="C34" s="2"/>
      <c r="D34" s="2"/>
      <c r="E34" s="2"/>
      <c r="F34" s="2"/>
    </row>
    <row r="35" spans="1:6" ht="15.75" x14ac:dyDescent="0.25">
      <c r="A35" s="2"/>
      <c r="B35" s="2"/>
      <c r="C35" s="2"/>
      <c r="D35" s="2"/>
      <c r="E35" s="2"/>
      <c r="F35" s="2"/>
    </row>
    <row r="36" spans="1:6" ht="15.75" x14ac:dyDescent="0.25">
      <c r="A36" s="2"/>
      <c r="B36" s="2"/>
      <c r="C36" s="2"/>
      <c r="D36" s="2"/>
      <c r="E36" s="2"/>
      <c r="F36" s="2"/>
    </row>
  </sheetData>
  <phoneticPr fontId="0" type="noConversion"/>
  <pageMargins left="0.75" right="0.75" top="1" bottom="1" header="0.5" footer="0.5"/>
  <pageSetup scale="72" orientation="portrait" r:id="rId1"/>
  <headerFooter alignWithMargins="0">
    <oddFooter>&amp;R&amp;"Times New Roman,Regular"&amp;8revision date:  8/6/2007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autoPageBreaks="0" fitToPage="1"/>
  </sheetPr>
  <dimension ref="A1:R168"/>
  <sheetViews>
    <sheetView zoomScale="75" zoomScaleNormal="75" workbookViewId="0">
      <selection activeCell="B1" sqref="B1"/>
    </sheetView>
  </sheetViews>
  <sheetFormatPr defaultColWidth="19.109375" defaultRowHeight="15.75" x14ac:dyDescent="0.25"/>
  <cols>
    <col min="1" max="1" width="8.77734375" style="2" customWidth="1"/>
    <col min="2" max="2" width="29.77734375" customWidth="1"/>
    <col min="3" max="3" width="18.33203125" customWidth="1"/>
    <col min="4" max="4" width="13.5546875" customWidth="1"/>
    <col min="5" max="5" width="10.21875" bestFit="1" customWidth="1"/>
    <col min="6" max="11" width="8.77734375" customWidth="1"/>
    <col min="12" max="12" width="9.88671875" customWidth="1"/>
    <col min="13" max="13" width="6.77734375" customWidth="1"/>
    <col min="14" max="14" width="11.77734375" customWidth="1"/>
    <col min="15" max="15" width="8" customWidth="1"/>
    <col min="16" max="16" width="9.77734375" customWidth="1"/>
  </cols>
  <sheetData>
    <row r="1" spans="1:16" ht="19.5" thickBot="1" x14ac:dyDescent="0.35">
      <c r="A1" s="69">
        <f ca="1">NOW()</f>
        <v>41698.467277314812</v>
      </c>
      <c r="B1" s="83" t="str">
        <f>assumptions!B1</f>
        <v>Project Name Here</v>
      </c>
      <c r="C1" s="73"/>
      <c r="D1" s="73"/>
      <c r="E1" s="71"/>
      <c r="F1" s="66"/>
      <c r="G1" s="66"/>
      <c r="H1" s="66"/>
      <c r="I1" s="66"/>
      <c r="J1" s="66"/>
      <c r="K1" s="66"/>
      <c r="L1" s="69"/>
      <c r="M1" s="2"/>
      <c r="N1" s="2"/>
      <c r="O1" s="2"/>
      <c r="P1" s="2"/>
    </row>
    <row r="2" spans="1:16" ht="16.5" thickTop="1" x14ac:dyDescent="0.25">
      <c r="B2" s="38"/>
      <c r="C2" s="38"/>
      <c r="D2" s="38"/>
      <c r="E2" s="38"/>
      <c r="F2" s="2"/>
      <c r="G2" s="2"/>
      <c r="H2" s="2" t="s">
        <v>172</v>
      </c>
      <c r="I2" s="2"/>
      <c r="J2" s="2"/>
      <c r="K2" s="2"/>
      <c r="L2" s="2"/>
      <c r="M2" s="2"/>
      <c r="N2" s="2"/>
      <c r="O2" s="2"/>
      <c r="P2" s="2"/>
    </row>
    <row r="3" spans="1:16" x14ac:dyDescent="0.25">
      <c r="B3" s="2"/>
      <c r="C3" s="4" t="s">
        <v>11</v>
      </c>
      <c r="D3" s="15" t="s">
        <v>12</v>
      </c>
      <c r="E3" s="15" t="s">
        <v>13</v>
      </c>
      <c r="F3" s="2"/>
      <c r="G3" s="2"/>
      <c r="H3" s="2"/>
      <c r="I3" s="2"/>
      <c r="J3" s="2"/>
      <c r="K3" s="2"/>
      <c r="L3" s="39"/>
      <c r="M3" s="2"/>
      <c r="N3" s="2"/>
      <c r="O3" s="2"/>
      <c r="P3" s="2"/>
    </row>
    <row r="4" spans="1:16" ht="31.5" x14ac:dyDescent="0.25">
      <c r="A4" s="80"/>
      <c r="B4" s="130" t="s">
        <v>95</v>
      </c>
      <c r="C4" s="80"/>
      <c r="D4" s="80"/>
      <c r="E4" s="80"/>
      <c r="F4" s="28" t="s">
        <v>246</v>
      </c>
      <c r="G4" s="28" t="s">
        <v>111</v>
      </c>
      <c r="H4" s="28" t="s">
        <v>111</v>
      </c>
      <c r="I4" s="28" t="s">
        <v>111</v>
      </c>
      <c r="J4" s="28" t="s">
        <v>111</v>
      </c>
      <c r="K4" s="28" t="s">
        <v>111</v>
      </c>
      <c r="L4" s="28" t="s">
        <v>117</v>
      </c>
      <c r="M4" s="2"/>
      <c r="N4" s="2"/>
      <c r="O4" s="2"/>
      <c r="P4" s="2"/>
    </row>
    <row r="5" spans="1:16" x14ac:dyDescent="0.25">
      <c r="A5" s="2">
        <v>1</v>
      </c>
      <c r="B5" s="33" t="s">
        <v>251</v>
      </c>
      <c r="C5" s="2"/>
      <c r="D5" s="7" t="e">
        <f>C5/'rent summary'!$D$25</f>
        <v>#DIV/0!</v>
      </c>
      <c r="E5" s="22" t="e">
        <f>C5/'rent summary'!$C$25</f>
        <v>#DIV/0!</v>
      </c>
      <c r="F5" s="2"/>
      <c r="G5" s="2"/>
      <c r="H5" s="2"/>
      <c r="I5" s="2"/>
      <c r="J5" s="2"/>
      <c r="K5" s="2"/>
      <c r="L5" s="2">
        <f>SUM(F5:K5)</f>
        <v>0</v>
      </c>
      <c r="M5" s="2"/>
      <c r="N5" s="2"/>
      <c r="O5" s="2"/>
      <c r="P5" s="2"/>
    </row>
    <row r="6" spans="1:16" x14ac:dyDescent="0.25">
      <c r="A6" s="2">
        <v>2</v>
      </c>
      <c r="B6" s="33" t="s">
        <v>298</v>
      </c>
      <c r="C6" s="2"/>
      <c r="D6" s="7" t="e">
        <f>C6/'rent summary'!$D$25</f>
        <v>#DIV/0!</v>
      </c>
      <c r="E6" s="22" t="e">
        <f>C6/'rent summary'!$C$25</f>
        <v>#DIV/0!</v>
      </c>
      <c r="F6" s="2"/>
      <c r="G6" s="2"/>
      <c r="H6" s="2"/>
      <c r="I6" s="2"/>
      <c r="J6" s="2"/>
      <c r="K6" s="2"/>
      <c r="L6" s="2"/>
      <c r="M6" s="2"/>
      <c r="N6" s="2"/>
      <c r="O6" s="2"/>
      <c r="P6" s="2"/>
    </row>
    <row r="7" spans="1:16" x14ac:dyDescent="0.25">
      <c r="A7" s="2">
        <v>3</v>
      </c>
      <c r="B7" s="33" t="s">
        <v>254</v>
      </c>
      <c r="C7" s="7"/>
      <c r="D7" s="7" t="e">
        <f>C7/'rent summary'!$D$25</f>
        <v>#DIV/0!</v>
      </c>
      <c r="E7" s="22" t="e">
        <f>C7/'rent summary'!$C$25</f>
        <v>#DIV/0!</v>
      </c>
      <c r="F7" s="2"/>
      <c r="G7" s="2"/>
      <c r="H7" s="2"/>
      <c r="I7" s="2"/>
      <c r="J7" s="2"/>
      <c r="K7" s="2"/>
      <c r="L7" s="2">
        <f>SUM(F7:K7)</f>
        <v>0</v>
      </c>
      <c r="M7" s="2"/>
      <c r="N7" s="2"/>
      <c r="O7" s="2"/>
      <c r="P7" s="2"/>
    </row>
    <row r="8" spans="1:16" x14ac:dyDescent="0.25">
      <c r="A8" s="2">
        <v>4</v>
      </c>
      <c r="B8" s="4" t="s">
        <v>252</v>
      </c>
      <c r="C8" s="7"/>
      <c r="D8" s="7" t="e">
        <f>C8/'rent summary'!$D$25</f>
        <v>#DIV/0!</v>
      </c>
      <c r="E8" s="22" t="e">
        <f>C8/'rent summary'!$C$25</f>
        <v>#DIV/0!</v>
      </c>
      <c r="F8" s="2"/>
      <c r="G8" s="2"/>
      <c r="H8" s="2"/>
      <c r="I8" s="2"/>
      <c r="J8" s="2"/>
      <c r="K8" s="2"/>
      <c r="L8" s="2">
        <f>SUM(F8:K8)</f>
        <v>0</v>
      </c>
      <c r="M8" s="2"/>
      <c r="N8" s="2"/>
      <c r="O8" s="2"/>
      <c r="P8" s="2"/>
    </row>
    <row r="9" spans="1:16" x14ac:dyDescent="0.25">
      <c r="A9" s="2">
        <v>5</v>
      </c>
      <c r="B9" s="4" t="s">
        <v>255</v>
      </c>
      <c r="C9" s="7"/>
      <c r="D9" s="35" t="e">
        <f>C9/'rent summary'!$D$25</f>
        <v>#DIV/0!</v>
      </c>
      <c r="E9" s="22" t="e">
        <f>C9/'rent summary'!$C$25</f>
        <v>#DIV/0!</v>
      </c>
      <c r="F9" s="2"/>
      <c r="G9" s="2"/>
      <c r="H9" s="2"/>
      <c r="I9" s="2"/>
      <c r="J9" s="2"/>
      <c r="K9" s="2"/>
      <c r="L9" s="2">
        <f>SUM(F9:K9)</f>
        <v>0</v>
      </c>
      <c r="M9" s="2"/>
      <c r="N9" s="2"/>
      <c r="O9" s="2"/>
      <c r="P9" s="2"/>
    </row>
    <row r="10" spans="1:16" x14ac:dyDescent="0.25">
      <c r="A10" s="2">
        <v>6</v>
      </c>
      <c r="B10" s="33" t="s">
        <v>111</v>
      </c>
      <c r="C10" s="2"/>
      <c r="D10" s="35" t="e">
        <f>C10/'rent summary'!$D$25</f>
        <v>#DIV/0!</v>
      </c>
      <c r="E10" s="22" t="e">
        <f>C10/'rent summary'!$C$25</f>
        <v>#DIV/0!</v>
      </c>
      <c r="F10" s="2"/>
      <c r="G10" s="2"/>
      <c r="H10" s="2"/>
      <c r="I10" s="2"/>
      <c r="J10" s="2"/>
      <c r="K10" s="2"/>
      <c r="L10" s="2"/>
      <c r="M10" s="2"/>
      <c r="N10" s="2"/>
      <c r="O10" s="2"/>
      <c r="P10" s="2"/>
    </row>
    <row r="11" spans="1:16" x14ac:dyDescent="0.25">
      <c r="A11" s="2">
        <v>7</v>
      </c>
      <c r="B11" s="4" t="s">
        <v>253</v>
      </c>
      <c r="C11" s="2"/>
      <c r="D11" s="16" t="e">
        <f>C11/'rent summary'!$D$25</f>
        <v>#DIV/0!</v>
      </c>
      <c r="E11" s="23" t="e">
        <f>C11/'rent summary'!$C$25</f>
        <v>#DIV/0!</v>
      </c>
      <c r="F11" s="2"/>
      <c r="G11" s="2"/>
      <c r="H11" s="2"/>
      <c r="I11" s="2"/>
      <c r="J11" s="2"/>
      <c r="K11" s="2"/>
      <c r="L11" s="2">
        <f>SUM(F11:K11)</f>
        <v>0</v>
      </c>
      <c r="M11" s="2"/>
      <c r="N11" s="2"/>
      <c r="O11" s="2"/>
      <c r="P11" s="2"/>
    </row>
    <row r="12" spans="1:16" x14ac:dyDescent="0.25">
      <c r="B12" s="121" t="s">
        <v>98</v>
      </c>
      <c r="C12" s="122">
        <f>SUM(C5:C11)</f>
        <v>0</v>
      </c>
      <c r="D12" s="7" t="e">
        <f>C12/'rent summary'!$D$25</f>
        <v>#DIV/0!</v>
      </c>
      <c r="E12" s="34" t="e">
        <f>C12/'rent summary'!$C$25</f>
        <v>#DIV/0!</v>
      </c>
      <c r="F12" s="80"/>
      <c r="G12" s="80"/>
      <c r="H12" s="80"/>
      <c r="I12" s="80"/>
      <c r="J12" s="80"/>
      <c r="K12" s="80"/>
      <c r="L12" s="80"/>
      <c r="M12" s="2"/>
      <c r="N12" s="2"/>
      <c r="O12" s="2"/>
      <c r="P12" s="2"/>
    </row>
    <row r="13" spans="1:16" x14ac:dyDescent="0.25">
      <c r="A13" s="80"/>
      <c r="B13" s="129" t="s">
        <v>96</v>
      </c>
      <c r="C13" s="80"/>
      <c r="D13" s="80"/>
      <c r="E13" s="80"/>
      <c r="F13" s="80"/>
      <c r="G13" s="80"/>
      <c r="H13" s="80"/>
      <c r="I13" s="80"/>
      <c r="J13" s="80"/>
      <c r="K13" s="80"/>
      <c r="L13" s="80"/>
      <c r="M13" s="2"/>
      <c r="N13" s="2"/>
      <c r="O13" s="2"/>
      <c r="P13" s="2"/>
    </row>
    <row r="14" spans="1:16" x14ac:dyDescent="0.25">
      <c r="A14" s="2">
        <v>8</v>
      </c>
      <c r="B14" s="4" t="s">
        <v>270</v>
      </c>
      <c r="C14" s="7"/>
      <c r="D14" s="7" t="e">
        <f>C14/'rent summary'!$D$25</f>
        <v>#DIV/0!</v>
      </c>
      <c r="E14" s="22" t="e">
        <f>C14/'rent summary'!$C$25</f>
        <v>#DIV/0!</v>
      </c>
      <c r="F14" s="2"/>
      <c r="G14" s="2"/>
      <c r="H14" s="2"/>
      <c r="I14" s="2"/>
      <c r="J14" s="2"/>
      <c r="K14" s="2"/>
      <c r="L14" s="2">
        <f>SUM(F14:K14)</f>
        <v>0</v>
      </c>
      <c r="M14" s="2"/>
      <c r="N14" s="2"/>
      <c r="O14" s="2"/>
      <c r="P14" s="2"/>
    </row>
    <row r="15" spans="1:16" x14ac:dyDescent="0.25">
      <c r="A15" s="2">
        <v>9</v>
      </c>
      <c r="B15" s="4" t="s">
        <v>269</v>
      </c>
      <c r="C15" s="7"/>
      <c r="D15" s="7" t="e">
        <f>C15/'rent summary'!$D$25</f>
        <v>#DIV/0!</v>
      </c>
      <c r="E15" s="22" t="e">
        <f>C15/'rent summary'!$C$25</f>
        <v>#DIV/0!</v>
      </c>
      <c r="F15" s="2"/>
      <c r="G15" s="2"/>
      <c r="H15" s="2"/>
      <c r="I15" s="2"/>
      <c r="J15" s="2"/>
      <c r="K15" s="2"/>
      <c r="L15" s="2">
        <f>SUM(F15:K15)</f>
        <v>0</v>
      </c>
      <c r="M15" s="2"/>
      <c r="N15" s="2"/>
      <c r="O15" s="2"/>
      <c r="P15" s="2"/>
    </row>
    <row r="16" spans="1:16" x14ac:dyDescent="0.25">
      <c r="A16" s="2">
        <v>10</v>
      </c>
      <c r="B16" s="4" t="s">
        <v>268</v>
      </c>
      <c r="C16" s="7"/>
      <c r="D16" s="7" t="e">
        <f>C16/'rent summary'!$D$25</f>
        <v>#DIV/0!</v>
      </c>
      <c r="E16" s="22" t="e">
        <f>C16/'rent summary'!$C$25</f>
        <v>#DIV/0!</v>
      </c>
      <c r="F16" s="2"/>
      <c r="G16" s="2"/>
      <c r="H16" s="2"/>
      <c r="I16" s="2"/>
      <c r="J16" s="2"/>
      <c r="K16" s="2"/>
      <c r="L16" s="2">
        <f>SUM(F16:K16)</f>
        <v>0</v>
      </c>
      <c r="M16" s="2"/>
      <c r="N16" s="2"/>
      <c r="O16" s="2"/>
      <c r="P16" s="2"/>
    </row>
    <row r="17" spans="1:16" x14ac:dyDescent="0.25">
      <c r="A17" s="2">
        <v>11</v>
      </c>
      <c r="B17" s="4" t="s">
        <v>267</v>
      </c>
      <c r="C17" s="2"/>
      <c r="D17" s="7" t="e">
        <f>C17/'rent summary'!$D$25</f>
        <v>#DIV/0!</v>
      </c>
      <c r="E17" s="22" t="e">
        <f>C17/'rent summary'!$C$25</f>
        <v>#DIV/0!</v>
      </c>
      <c r="F17" s="2"/>
      <c r="G17" s="2"/>
      <c r="H17" s="2"/>
      <c r="I17" s="2"/>
      <c r="J17" s="2"/>
      <c r="K17" s="2"/>
      <c r="L17" s="2">
        <f>SUM(F17:K17)</f>
        <v>0</v>
      </c>
      <c r="M17" s="2"/>
      <c r="N17" s="2"/>
      <c r="O17" s="2"/>
      <c r="P17" s="2"/>
    </row>
    <row r="18" spans="1:16" x14ac:dyDescent="0.25">
      <c r="A18" s="2">
        <v>12</v>
      </c>
      <c r="B18" s="4" t="s">
        <v>266</v>
      </c>
      <c r="C18" s="7"/>
      <c r="D18" s="7" t="e">
        <f>C18/'rent summary'!$D$25</f>
        <v>#DIV/0!</v>
      </c>
      <c r="E18" s="22" t="e">
        <f>C18/'rent summary'!$C$25</f>
        <v>#DIV/0!</v>
      </c>
      <c r="F18" s="2"/>
      <c r="G18" s="2"/>
      <c r="H18" s="2"/>
      <c r="I18" s="2"/>
      <c r="J18" s="2"/>
      <c r="K18" s="2"/>
      <c r="L18" s="2">
        <f>SUM(F18:K18)</f>
        <v>0</v>
      </c>
      <c r="M18" s="2"/>
      <c r="N18" s="2"/>
      <c r="O18" s="2"/>
      <c r="P18" s="2"/>
    </row>
    <row r="19" spans="1:16" x14ac:dyDescent="0.25">
      <c r="A19" s="2">
        <v>13</v>
      </c>
      <c r="B19" s="4" t="s">
        <v>265</v>
      </c>
      <c r="C19" s="32"/>
      <c r="D19" s="7" t="e">
        <f>C19/'rent summary'!$D$25</f>
        <v>#DIV/0!</v>
      </c>
      <c r="E19" s="22" t="e">
        <f>C19/'rent summary'!$C$25</f>
        <v>#DIV/0!</v>
      </c>
      <c r="F19" s="2"/>
      <c r="G19" s="2"/>
      <c r="H19" s="2"/>
      <c r="I19" s="2"/>
      <c r="J19" s="2"/>
      <c r="K19" s="2"/>
      <c r="L19" s="2">
        <f>SUM(F19:K19)</f>
        <v>0</v>
      </c>
      <c r="M19" s="2"/>
      <c r="N19" s="2"/>
      <c r="O19" s="2"/>
      <c r="P19" s="2"/>
    </row>
    <row r="20" spans="1:16" x14ac:dyDescent="0.25">
      <c r="A20" s="2">
        <v>14</v>
      </c>
      <c r="B20" s="4" t="s">
        <v>264</v>
      </c>
      <c r="C20" s="2"/>
      <c r="D20" s="7" t="e">
        <f>C20/'rent summary'!$D$25</f>
        <v>#DIV/0!</v>
      </c>
      <c r="E20" s="22" t="e">
        <f>C20/'rent summary'!$C$25</f>
        <v>#DIV/0!</v>
      </c>
      <c r="F20" s="2"/>
      <c r="G20" s="2"/>
      <c r="H20" s="2"/>
      <c r="I20" s="2"/>
      <c r="J20" s="2"/>
      <c r="K20" s="2"/>
      <c r="L20" s="2">
        <f>SUM(F20:K20)</f>
        <v>0</v>
      </c>
      <c r="M20" s="2"/>
      <c r="N20" s="2"/>
      <c r="O20" s="2"/>
      <c r="P20" s="2"/>
    </row>
    <row r="21" spans="1:16" x14ac:dyDescent="0.25">
      <c r="A21" s="2">
        <v>15</v>
      </c>
      <c r="B21" s="4" t="s">
        <v>263</v>
      </c>
      <c r="C21" s="7"/>
      <c r="D21" s="7" t="e">
        <f>C21/'rent summary'!$D$25</f>
        <v>#DIV/0!</v>
      </c>
      <c r="E21" s="22" t="e">
        <f>C21/'rent summary'!$C$25</f>
        <v>#DIV/0!</v>
      </c>
      <c r="F21" s="2"/>
      <c r="G21" s="2"/>
      <c r="H21" s="2"/>
      <c r="I21" s="2"/>
      <c r="J21" s="2"/>
      <c r="K21" s="2"/>
      <c r="L21" s="2">
        <f>SUM(F21:K21)</f>
        <v>0</v>
      </c>
      <c r="M21" s="2"/>
      <c r="N21" s="2"/>
      <c r="O21" s="2"/>
      <c r="P21" s="2"/>
    </row>
    <row r="22" spans="1:16" x14ac:dyDescent="0.25">
      <c r="A22" s="2">
        <v>16</v>
      </c>
      <c r="B22" s="4" t="s">
        <v>262</v>
      </c>
      <c r="C22" s="36"/>
      <c r="D22" s="35" t="e">
        <f>C22/'rent summary'!$D$25</f>
        <v>#DIV/0!</v>
      </c>
      <c r="E22" s="34" t="e">
        <f>C22/'rent summary'!$C$25</f>
        <v>#DIV/0!</v>
      </c>
      <c r="F22" s="2"/>
      <c r="G22" s="2"/>
      <c r="H22" s="2"/>
      <c r="I22" s="2"/>
      <c r="J22" s="2"/>
      <c r="K22" s="2"/>
      <c r="L22" s="2">
        <f>SUM(F22:K22)</f>
        <v>0</v>
      </c>
      <c r="M22" s="2"/>
      <c r="N22" s="2"/>
      <c r="O22" s="2"/>
      <c r="P22" s="2"/>
    </row>
    <row r="23" spans="1:16" x14ac:dyDescent="0.25">
      <c r="A23" s="2">
        <v>17</v>
      </c>
      <c r="B23" s="4" t="s">
        <v>261</v>
      </c>
      <c r="C23" s="7"/>
      <c r="D23" s="7" t="e">
        <f>C23/'rent summary'!$D$25</f>
        <v>#DIV/0!</v>
      </c>
      <c r="E23" s="22" t="e">
        <f>C23/'rent summary'!$C$25</f>
        <v>#DIV/0!</v>
      </c>
      <c r="F23" s="2"/>
      <c r="G23" s="2"/>
      <c r="H23" s="2"/>
      <c r="I23" s="2"/>
      <c r="J23" s="2"/>
      <c r="K23" s="2"/>
      <c r="L23" s="2">
        <f>SUM(F23:K23)</f>
        <v>0</v>
      </c>
      <c r="M23" s="2"/>
      <c r="N23" s="2"/>
      <c r="O23" s="2"/>
      <c r="P23" s="2"/>
    </row>
    <row r="24" spans="1:16" x14ac:dyDescent="0.25">
      <c r="A24" s="2">
        <v>18</v>
      </c>
      <c r="B24" s="33" t="s">
        <v>260</v>
      </c>
      <c r="C24" s="2"/>
      <c r="D24" s="7" t="e">
        <f>C24/'rent summary'!$D$25</f>
        <v>#DIV/0!</v>
      </c>
      <c r="E24" s="22" t="e">
        <f>C24/'rent summary'!$C$25</f>
        <v>#DIV/0!</v>
      </c>
      <c r="F24" s="2"/>
      <c r="G24" s="2"/>
      <c r="H24" s="2"/>
      <c r="I24" s="2"/>
      <c r="J24" s="2"/>
      <c r="K24" s="2"/>
      <c r="L24" s="2">
        <f>SUM(F24:K24)</f>
        <v>0</v>
      </c>
      <c r="M24" s="2"/>
      <c r="N24" s="2"/>
      <c r="O24" s="2"/>
      <c r="P24" s="2"/>
    </row>
    <row r="25" spans="1:16" x14ac:dyDescent="0.25">
      <c r="A25" s="2">
        <v>19</v>
      </c>
      <c r="B25" s="4" t="s">
        <v>259</v>
      </c>
      <c r="C25" s="7"/>
      <c r="D25" s="7" t="e">
        <f>C25/'rent summary'!$D$25</f>
        <v>#DIV/0!</v>
      </c>
      <c r="E25" s="22" t="e">
        <f>C25/'rent summary'!$C$25</f>
        <v>#DIV/0!</v>
      </c>
      <c r="F25" s="2"/>
      <c r="G25" s="2"/>
      <c r="H25" s="2"/>
      <c r="I25" s="2"/>
      <c r="J25" s="2"/>
      <c r="K25" s="2"/>
      <c r="L25" s="2">
        <f>SUM(F25:K25)</f>
        <v>0</v>
      </c>
      <c r="M25" s="2"/>
      <c r="N25" s="2"/>
      <c r="O25" s="2"/>
      <c r="P25" s="2"/>
    </row>
    <row r="26" spans="1:16" x14ac:dyDescent="0.25">
      <c r="A26" s="2">
        <v>20</v>
      </c>
      <c r="B26" s="125" t="s">
        <v>258</v>
      </c>
      <c r="C26" s="7"/>
      <c r="D26" s="35" t="e">
        <f>C26/'rent summary'!$D$25</f>
        <v>#DIV/0!</v>
      </c>
      <c r="E26" s="34" t="e">
        <f>C26/'rent summary'!$C$25</f>
        <v>#DIV/0!</v>
      </c>
      <c r="F26" s="2"/>
      <c r="G26" s="2"/>
      <c r="H26" s="2"/>
      <c r="I26" s="2"/>
      <c r="J26" s="2"/>
      <c r="K26" s="2"/>
      <c r="L26" s="2">
        <f>SUM(F26:K26)</f>
        <v>0</v>
      </c>
      <c r="M26" s="2"/>
      <c r="N26" s="2"/>
      <c r="O26" s="2"/>
      <c r="P26" s="2"/>
    </row>
    <row r="27" spans="1:16" x14ac:dyDescent="0.25">
      <c r="A27" s="2">
        <v>21</v>
      </c>
      <c r="B27" s="4" t="s">
        <v>257</v>
      </c>
      <c r="C27" s="7"/>
      <c r="D27" s="7" t="e">
        <f>C27/'rent summary'!$D$25</f>
        <v>#DIV/0!</v>
      </c>
      <c r="E27" s="22" t="e">
        <f>C27/'rent summary'!$C$25</f>
        <v>#DIV/0!</v>
      </c>
      <c r="F27" s="2"/>
      <c r="G27" s="2"/>
      <c r="H27" s="2"/>
      <c r="I27" s="2"/>
      <c r="J27" s="2"/>
      <c r="K27" s="2"/>
      <c r="L27" s="2">
        <f>SUM(F27:K27)</f>
        <v>0</v>
      </c>
      <c r="M27" s="2"/>
      <c r="N27" s="2"/>
      <c r="O27" s="2"/>
      <c r="P27" s="2"/>
    </row>
    <row r="28" spans="1:16" x14ac:dyDescent="0.25">
      <c r="A28" s="2">
        <v>22</v>
      </c>
      <c r="B28" s="124" t="s">
        <v>256</v>
      </c>
      <c r="C28" s="7"/>
      <c r="D28" s="16" t="e">
        <f>C28/'rent summary'!$D$25</f>
        <v>#DIV/0!</v>
      </c>
      <c r="E28" s="23" t="e">
        <f>C28/'rent summary'!$C$25</f>
        <v>#DIV/0!</v>
      </c>
      <c r="F28" s="2"/>
      <c r="G28" s="2"/>
      <c r="H28" s="2"/>
      <c r="I28" s="2"/>
      <c r="J28" s="2"/>
      <c r="K28" s="2"/>
      <c r="L28" s="2">
        <f>SUM(F28:K28)</f>
        <v>0</v>
      </c>
      <c r="M28" s="2"/>
      <c r="N28" s="2"/>
      <c r="O28" s="2"/>
      <c r="P28" s="2"/>
    </row>
    <row r="29" spans="1:16" x14ac:dyDescent="0.25">
      <c r="B29" s="121" t="s">
        <v>97</v>
      </c>
      <c r="C29" s="122">
        <f>SUM(C14:C28)</f>
        <v>0</v>
      </c>
      <c r="D29" s="7" t="e">
        <f>C29/'rent summary'!$D$25</f>
        <v>#DIV/0!</v>
      </c>
      <c r="E29" s="22" t="e">
        <f>C29/'rent summary'!$C$25</f>
        <v>#DIV/0!</v>
      </c>
      <c r="F29" s="80"/>
      <c r="G29" s="80"/>
      <c r="H29" s="80"/>
      <c r="I29" s="80"/>
      <c r="J29" s="80"/>
      <c r="K29" s="80"/>
      <c r="L29" s="80"/>
      <c r="M29" s="2"/>
      <c r="N29" s="2"/>
      <c r="O29" s="2"/>
      <c r="P29" s="2"/>
    </row>
    <row r="30" spans="1:16" x14ac:dyDescent="0.25">
      <c r="A30" s="80"/>
      <c r="B30" s="130" t="s">
        <v>99</v>
      </c>
      <c r="C30" s="80"/>
      <c r="D30" s="81"/>
      <c r="E30" s="82"/>
      <c r="F30" s="80"/>
      <c r="G30" s="80"/>
      <c r="H30" s="80"/>
      <c r="I30" s="80"/>
      <c r="J30" s="80"/>
      <c r="K30" s="80"/>
      <c r="L30" s="80"/>
      <c r="M30" s="2"/>
      <c r="N30" s="2"/>
      <c r="O30" s="2"/>
      <c r="P30" s="2"/>
    </row>
    <row r="31" spans="1:16" x14ac:dyDescent="0.25">
      <c r="A31" s="2">
        <v>23</v>
      </c>
      <c r="B31" s="4" t="s">
        <v>272</v>
      </c>
      <c r="C31" s="7"/>
      <c r="D31" s="7" t="e">
        <f>C31/'rent summary'!$D$25</f>
        <v>#DIV/0!</v>
      </c>
      <c r="E31" s="22" t="e">
        <f>C31/'rent summary'!$C$25</f>
        <v>#DIV/0!</v>
      </c>
      <c r="F31" s="2"/>
      <c r="G31" s="2"/>
      <c r="H31" s="2"/>
      <c r="I31" s="2"/>
      <c r="J31" s="2"/>
      <c r="K31" s="2"/>
      <c r="L31" s="2">
        <f>SUM(F31:K31)</f>
        <v>0</v>
      </c>
      <c r="M31" s="2"/>
      <c r="N31" s="2"/>
      <c r="O31" s="2"/>
      <c r="P31" s="2"/>
    </row>
    <row r="32" spans="1:16" x14ac:dyDescent="0.25">
      <c r="A32" s="2">
        <v>24</v>
      </c>
      <c r="B32" s="4" t="s">
        <v>251</v>
      </c>
      <c r="C32" s="7"/>
      <c r="D32" s="7" t="e">
        <f>C32/'rent summary'!$D$25</f>
        <v>#DIV/0!</v>
      </c>
      <c r="E32" s="22" t="e">
        <f>C32/'rent summary'!$C$25</f>
        <v>#DIV/0!</v>
      </c>
      <c r="F32" s="2"/>
      <c r="G32" s="2"/>
      <c r="H32" s="2"/>
      <c r="I32" s="2"/>
      <c r="J32" s="2"/>
      <c r="K32" s="2"/>
      <c r="L32" s="2"/>
      <c r="M32" s="2"/>
      <c r="N32" s="2"/>
      <c r="O32" s="2"/>
      <c r="P32" s="2"/>
    </row>
    <row r="33" spans="1:16" x14ac:dyDescent="0.25">
      <c r="A33" s="2">
        <v>25</v>
      </c>
      <c r="B33" s="4" t="s">
        <v>271</v>
      </c>
      <c r="C33" s="7"/>
      <c r="D33" s="7" t="e">
        <f>C33/'rent summary'!$D$25</f>
        <v>#DIV/0!</v>
      </c>
      <c r="E33" s="22" t="e">
        <f>C33/'rent summary'!$C$25</f>
        <v>#DIV/0!</v>
      </c>
      <c r="F33" s="2"/>
      <c r="G33" s="2"/>
      <c r="H33" s="2"/>
      <c r="I33" s="2"/>
      <c r="J33" s="2"/>
      <c r="K33" s="2"/>
      <c r="L33" s="2"/>
      <c r="M33" s="2"/>
      <c r="N33" s="2"/>
      <c r="O33" s="2"/>
      <c r="P33" s="2"/>
    </row>
    <row r="34" spans="1:16" x14ac:dyDescent="0.25">
      <c r="A34" s="2">
        <v>26</v>
      </c>
      <c r="B34" s="4" t="s">
        <v>273</v>
      </c>
      <c r="C34" s="2"/>
      <c r="D34" s="7" t="e">
        <f>C34/'rent summary'!$D$25</f>
        <v>#DIV/0!</v>
      </c>
      <c r="E34" s="22" t="e">
        <f>C34/'rent summary'!$C$25</f>
        <v>#DIV/0!</v>
      </c>
      <c r="F34" s="2"/>
      <c r="G34" s="2"/>
      <c r="H34" s="2"/>
      <c r="I34" s="2"/>
      <c r="J34" s="2"/>
      <c r="K34" s="2"/>
      <c r="L34" s="2">
        <f>SUM(F34:K34)</f>
        <v>0</v>
      </c>
      <c r="M34" s="2"/>
      <c r="N34" s="2"/>
      <c r="O34" s="2"/>
      <c r="P34" s="2"/>
    </row>
    <row r="35" spans="1:16" x14ac:dyDescent="0.25">
      <c r="A35" s="2">
        <v>27</v>
      </c>
      <c r="B35" s="4" t="s">
        <v>274</v>
      </c>
      <c r="C35" s="7"/>
      <c r="D35" s="7" t="e">
        <f>C35/'rent summary'!$D$25</f>
        <v>#DIV/0!</v>
      </c>
      <c r="E35" s="22" t="e">
        <f>C35/'rent summary'!$C$25</f>
        <v>#DIV/0!</v>
      </c>
      <c r="F35" s="2"/>
      <c r="G35" s="2"/>
      <c r="H35" s="2"/>
      <c r="I35" s="2"/>
      <c r="J35" s="2"/>
      <c r="K35" s="2"/>
      <c r="L35" s="2">
        <f>SUM(F35:K35)</f>
        <v>0</v>
      </c>
      <c r="M35" s="2"/>
      <c r="N35" s="2"/>
      <c r="O35" s="2"/>
      <c r="P35" s="2"/>
    </row>
    <row r="36" spans="1:16" x14ac:dyDescent="0.25">
      <c r="A36" s="2">
        <v>28</v>
      </c>
      <c r="B36" s="4" t="s">
        <v>275</v>
      </c>
      <c r="C36" s="2"/>
      <c r="D36" s="7" t="e">
        <f>C36/'rent summary'!$D$25</f>
        <v>#DIV/0!</v>
      </c>
      <c r="E36" s="22" t="e">
        <f>C36/'rent summary'!$C$25</f>
        <v>#DIV/0!</v>
      </c>
      <c r="F36" s="2"/>
      <c r="G36" s="2"/>
      <c r="H36" s="2"/>
      <c r="I36" s="2"/>
      <c r="J36" s="2"/>
      <c r="K36" s="2"/>
      <c r="L36" s="2">
        <f>SUM(F36:K36)</f>
        <v>0</v>
      </c>
      <c r="M36" s="2"/>
      <c r="N36" s="2"/>
      <c r="O36" s="2"/>
      <c r="P36" s="2"/>
    </row>
    <row r="37" spans="1:16" x14ac:dyDescent="0.25">
      <c r="A37" s="2">
        <v>29</v>
      </c>
      <c r="B37" s="4" t="s">
        <v>276</v>
      </c>
      <c r="C37" s="2"/>
      <c r="D37" s="7" t="e">
        <f>C37/'rent summary'!$D$25</f>
        <v>#DIV/0!</v>
      </c>
      <c r="E37" s="22" t="e">
        <f>C37/'rent summary'!$C$25</f>
        <v>#DIV/0!</v>
      </c>
      <c r="F37" s="2"/>
      <c r="G37" s="2"/>
      <c r="H37" s="2"/>
      <c r="I37" s="2"/>
      <c r="J37" s="2"/>
      <c r="K37" s="2"/>
      <c r="L37" s="2">
        <f>SUM(F37:K37)</f>
        <v>0</v>
      </c>
      <c r="M37" s="2"/>
      <c r="N37" s="2"/>
      <c r="O37" s="2"/>
      <c r="P37" s="2"/>
    </row>
    <row r="38" spans="1:16" x14ac:dyDescent="0.25">
      <c r="A38" s="2">
        <v>30</v>
      </c>
      <c r="B38" s="4" t="s">
        <v>289</v>
      </c>
      <c r="C38" s="2"/>
      <c r="D38" s="7" t="e">
        <f>C38/'rent summary'!$D$25</f>
        <v>#DIV/0!</v>
      </c>
      <c r="E38" s="22" t="e">
        <f>C38/'rent summary'!$C$25</f>
        <v>#DIV/0!</v>
      </c>
      <c r="F38" s="2"/>
      <c r="G38" s="2"/>
      <c r="H38" s="2"/>
      <c r="I38" s="2"/>
      <c r="J38" s="2"/>
      <c r="K38" s="2"/>
      <c r="L38" s="2"/>
      <c r="M38" s="2"/>
      <c r="N38" s="2"/>
      <c r="O38" s="2"/>
      <c r="P38" s="2"/>
    </row>
    <row r="39" spans="1:16" x14ac:dyDescent="0.25">
      <c r="A39" s="2">
        <v>31</v>
      </c>
      <c r="B39" s="4" t="s">
        <v>277</v>
      </c>
      <c r="C39" s="7"/>
      <c r="D39" s="7" t="e">
        <f>C39/'rent summary'!$D$25</f>
        <v>#DIV/0!</v>
      </c>
      <c r="E39" s="22" t="e">
        <f>C39/'rent summary'!$C$25</f>
        <v>#DIV/0!</v>
      </c>
      <c r="F39" s="2"/>
      <c r="G39" s="2"/>
      <c r="H39" s="2"/>
      <c r="I39" s="2"/>
      <c r="J39" s="2"/>
      <c r="K39" s="2"/>
      <c r="L39" s="2">
        <f>SUM(F39:K39)</f>
        <v>0</v>
      </c>
      <c r="M39" s="2"/>
      <c r="N39" s="2"/>
      <c r="O39" s="2"/>
      <c r="P39" s="2"/>
    </row>
    <row r="40" spans="1:16" x14ac:dyDescent="0.25">
      <c r="A40" s="2">
        <v>32</v>
      </c>
      <c r="B40" s="4" t="s">
        <v>278</v>
      </c>
      <c r="C40" s="7"/>
      <c r="D40" s="7" t="e">
        <f>C40/'rent summary'!$D$25</f>
        <v>#DIV/0!</v>
      </c>
      <c r="E40" s="22" t="e">
        <f>C40/'rent summary'!$C$25</f>
        <v>#DIV/0!</v>
      </c>
      <c r="F40" s="2"/>
      <c r="G40" s="2"/>
      <c r="H40" s="2"/>
      <c r="I40" s="2"/>
      <c r="J40" s="2"/>
      <c r="K40" s="2"/>
      <c r="L40" s="2">
        <f>SUM(F40:K40)</f>
        <v>0</v>
      </c>
      <c r="M40" s="2"/>
      <c r="N40" s="2"/>
      <c r="O40" s="2"/>
      <c r="P40" s="2"/>
    </row>
    <row r="41" spans="1:16" x14ac:dyDescent="0.25">
      <c r="A41" s="2">
        <v>33</v>
      </c>
      <c r="B41" s="4" t="s">
        <v>279</v>
      </c>
      <c r="C41" s="7"/>
      <c r="D41" s="7" t="e">
        <f>C41/'rent summary'!$D$25</f>
        <v>#DIV/0!</v>
      </c>
      <c r="E41" s="22" t="e">
        <f>C41/'rent summary'!$C$25</f>
        <v>#DIV/0!</v>
      </c>
      <c r="F41" s="2"/>
      <c r="G41" s="2"/>
      <c r="H41" s="2"/>
      <c r="I41" s="2"/>
      <c r="J41" s="2"/>
      <c r="K41" s="2"/>
      <c r="L41" s="2">
        <f>SUM(F41:K41)</f>
        <v>0</v>
      </c>
      <c r="M41" s="2"/>
      <c r="N41" s="2"/>
      <c r="O41" s="2"/>
      <c r="P41" s="2"/>
    </row>
    <row r="42" spans="1:16" x14ac:dyDescent="0.25">
      <c r="A42" s="2">
        <v>34</v>
      </c>
      <c r="B42" s="4" t="s">
        <v>291</v>
      </c>
      <c r="C42" s="7"/>
      <c r="D42" s="7" t="e">
        <f>C42/'rent summary'!$D$25</f>
        <v>#DIV/0!</v>
      </c>
      <c r="E42" s="22" t="e">
        <f>C42/'rent summary'!$C$25</f>
        <v>#DIV/0!</v>
      </c>
      <c r="F42" s="2"/>
      <c r="G42" s="2"/>
      <c r="H42" s="2"/>
      <c r="I42" s="2"/>
      <c r="J42" s="2"/>
      <c r="K42" s="2"/>
      <c r="L42" s="2"/>
      <c r="M42" s="2"/>
      <c r="N42" s="2"/>
      <c r="O42" s="2"/>
      <c r="P42" s="2"/>
    </row>
    <row r="43" spans="1:16" x14ac:dyDescent="0.25">
      <c r="A43" s="2">
        <v>35</v>
      </c>
      <c r="B43" s="4" t="s">
        <v>292</v>
      </c>
      <c r="C43" s="7"/>
      <c r="D43" s="7" t="e">
        <f>C43/'rent summary'!$D$25</f>
        <v>#DIV/0!</v>
      </c>
      <c r="E43" s="22" t="e">
        <f>C43/'rent summary'!$C$25</f>
        <v>#DIV/0!</v>
      </c>
      <c r="F43" s="2"/>
      <c r="G43" s="2"/>
      <c r="H43" s="2"/>
      <c r="I43" s="2"/>
      <c r="J43" s="2"/>
      <c r="K43" s="2"/>
      <c r="L43" s="2"/>
      <c r="M43" s="2"/>
      <c r="N43" s="2"/>
      <c r="O43" s="2"/>
      <c r="P43" s="2"/>
    </row>
    <row r="44" spans="1:16" x14ac:dyDescent="0.25">
      <c r="A44" s="2">
        <v>36</v>
      </c>
      <c r="B44" s="4" t="s">
        <v>290</v>
      </c>
      <c r="C44" s="2"/>
      <c r="D44" s="7" t="e">
        <f>C44/'rent summary'!$D$25</f>
        <v>#DIV/0!</v>
      </c>
      <c r="E44" s="22" t="e">
        <f>C44/'rent summary'!$C$25</f>
        <v>#DIV/0!</v>
      </c>
      <c r="F44" s="2"/>
      <c r="G44" s="2"/>
      <c r="H44" s="2"/>
      <c r="I44" s="2"/>
      <c r="J44" s="2"/>
      <c r="K44" s="2"/>
      <c r="L44" s="2">
        <f>SUM(F44:K44)</f>
        <v>0</v>
      </c>
      <c r="M44" s="2"/>
      <c r="N44" s="2"/>
      <c r="O44" s="2"/>
      <c r="P44" s="2"/>
    </row>
    <row r="45" spans="1:16" x14ac:dyDescent="0.25">
      <c r="A45" s="2">
        <v>37</v>
      </c>
      <c r="B45" s="33" t="s">
        <v>280</v>
      </c>
      <c r="C45" s="7"/>
      <c r="D45" s="7" t="e">
        <f>C45/'rent summary'!$D$25</f>
        <v>#DIV/0!</v>
      </c>
      <c r="E45" s="22" t="e">
        <f>C45/'rent summary'!$C$25</f>
        <v>#DIV/0!</v>
      </c>
      <c r="F45" s="2"/>
      <c r="G45" s="2"/>
      <c r="H45" s="2"/>
      <c r="I45" s="2"/>
      <c r="J45" s="2"/>
      <c r="K45" s="2"/>
      <c r="L45" s="2">
        <f>SUM(F45:K45)</f>
        <v>0</v>
      </c>
      <c r="M45" s="2"/>
      <c r="N45" s="2"/>
      <c r="O45" s="2"/>
      <c r="P45" s="2"/>
    </row>
    <row r="46" spans="1:16" x14ac:dyDescent="0.25">
      <c r="A46" s="2">
        <v>38</v>
      </c>
      <c r="B46" s="4" t="s">
        <v>281</v>
      </c>
      <c r="C46" s="2"/>
      <c r="D46" s="7" t="e">
        <f>C46/'rent summary'!$D$25</f>
        <v>#DIV/0!</v>
      </c>
      <c r="E46" s="22" t="e">
        <f>C46/'rent summary'!$C$25</f>
        <v>#DIV/0!</v>
      </c>
      <c r="F46" s="2"/>
      <c r="G46" s="2"/>
      <c r="H46" s="2"/>
      <c r="I46" s="2"/>
      <c r="J46" s="2"/>
      <c r="K46" s="2"/>
      <c r="L46" s="2">
        <f>SUM(F46:K46)</f>
        <v>0</v>
      </c>
      <c r="M46" s="2"/>
      <c r="N46" s="2"/>
      <c r="O46" s="2"/>
      <c r="P46" s="2"/>
    </row>
    <row r="47" spans="1:16" x14ac:dyDescent="0.25">
      <c r="A47" s="2">
        <v>39</v>
      </c>
      <c r="B47" s="4" t="s">
        <v>282</v>
      </c>
      <c r="C47" s="2"/>
      <c r="D47" s="7" t="e">
        <f>C47/'rent summary'!$D$25</f>
        <v>#DIV/0!</v>
      </c>
      <c r="E47" s="22" t="e">
        <f>C47/'rent summary'!$C$25</f>
        <v>#DIV/0!</v>
      </c>
      <c r="F47" s="2"/>
      <c r="G47" s="2"/>
      <c r="H47" s="2"/>
      <c r="I47" s="2"/>
      <c r="J47" s="2"/>
      <c r="K47" s="2"/>
      <c r="L47" s="2">
        <f>SUM(F47:K47)</f>
        <v>0</v>
      </c>
      <c r="M47" s="2"/>
      <c r="N47" s="2"/>
      <c r="O47" s="2"/>
      <c r="P47" s="2"/>
    </row>
    <row r="48" spans="1:16" x14ac:dyDescent="0.25">
      <c r="A48" s="2">
        <v>40</v>
      </c>
      <c r="B48" s="4" t="s">
        <v>293</v>
      </c>
      <c r="C48" s="2"/>
      <c r="D48" s="7" t="e">
        <f>C48/'rent summary'!$D$25</f>
        <v>#DIV/0!</v>
      </c>
      <c r="E48" s="22" t="e">
        <f>C48/'rent summary'!$C$25</f>
        <v>#DIV/0!</v>
      </c>
      <c r="F48" s="2"/>
      <c r="G48" s="2"/>
      <c r="H48" s="2"/>
      <c r="I48" s="2"/>
      <c r="J48" s="2"/>
      <c r="K48" s="2"/>
      <c r="L48" s="2"/>
      <c r="M48" s="2"/>
      <c r="N48" s="2"/>
      <c r="O48" s="2"/>
      <c r="P48" s="2"/>
    </row>
    <row r="49" spans="1:16" x14ac:dyDescent="0.25">
      <c r="A49" s="2">
        <v>41</v>
      </c>
      <c r="B49" s="4" t="s">
        <v>283</v>
      </c>
      <c r="C49" s="7"/>
      <c r="D49" s="7" t="e">
        <f>C49/'rent summary'!$D$25</f>
        <v>#DIV/0!</v>
      </c>
      <c r="E49" s="22" t="e">
        <f>C49/'rent summary'!$C$25</f>
        <v>#DIV/0!</v>
      </c>
      <c r="F49" s="2"/>
      <c r="G49" s="2"/>
      <c r="H49" s="2"/>
      <c r="I49" s="2"/>
      <c r="J49" s="2"/>
      <c r="K49" s="2"/>
      <c r="L49" s="2">
        <f>SUM(F49:K49)</f>
        <v>0</v>
      </c>
      <c r="M49" s="2"/>
      <c r="N49" s="2"/>
      <c r="O49" s="2"/>
      <c r="P49" s="2"/>
    </row>
    <row r="50" spans="1:16" x14ac:dyDescent="0.25">
      <c r="A50" s="2">
        <v>42</v>
      </c>
      <c r="B50" s="4" t="s">
        <v>284</v>
      </c>
      <c r="C50" s="7"/>
      <c r="D50" s="7" t="e">
        <f>C50/'rent summary'!$D$25</f>
        <v>#DIV/0!</v>
      </c>
      <c r="E50" s="22" t="e">
        <f>C50/'rent summary'!$C$25</f>
        <v>#DIV/0!</v>
      </c>
      <c r="F50" s="2"/>
      <c r="G50" s="2"/>
      <c r="H50" s="2"/>
      <c r="I50" s="2"/>
      <c r="J50" s="4"/>
      <c r="K50" s="2"/>
      <c r="L50" s="2">
        <f>SUM(F50:K50)</f>
        <v>0</v>
      </c>
      <c r="M50" s="2"/>
      <c r="N50" s="2"/>
      <c r="O50" s="2"/>
      <c r="P50" s="2"/>
    </row>
    <row r="51" spans="1:16" x14ac:dyDescent="0.25">
      <c r="A51" s="2">
        <v>43</v>
      </c>
      <c r="B51" s="4" t="s">
        <v>285</v>
      </c>
      <c r="C51" s="7"/>
      <c r="D51" s="7" t="e">
        <f>C51/'rent summary'!$D$25</f>
        <v>#DIV/0!</v>
      </c>
      <c r="E51" s="22" t="e">
        <f>C51/'rent summary'!$C$25</f>
        <v>#DIV/0!</v>
      </c>
      <c r="F51" s="2"/>
      <c r="G51" s="2"/>
      <c r="H51" s="2"/>
      <c r="I51" s="2"/>
      <c r="J51" s="2"/>
      <c r="K51" s="2"/>
      <c r="L51" s="2">
        <f>SUM(F51:K51)</f>
        <v>0</v>
      </c>
      <c r="M51" s="2"/>
      <c r="N51" s="2"/>
      <c r="O51" s="2"/>
      <c r="P51" s="2"/>
    </row>
    <row r="52" spans="1:16" x14ac:dyDescent="0.25">
      <c r="A52" s="2">
        <v>44</v>
      </c>
      <c r="B52" s="4" t="s">
        <v>294</v>
      </c>
      <c r="C52" s="7"/>
      <c r="D52" s="7" t="e">
        <f>C52/'rent summary'!$D$25</f>
        <v>#DIV/0!</v>
      </c>
      <c r="E52" s="22" t="e">
        <f>C52/'rent summary'!$C$25</f>
        <v>#DIV/0!</v>
      </c>
      <c r="F52" s="2"/>
      <c r="G52" s="2"/>
      <c r="H52" s="2"/>
      <c r="I52" s="2"/>
      <c r="J52" s="2"/>
      <c r="K52" s="2"/>
      <c r="L52" s="2"/>
      <c r="M52" s="2"/>
      <c r="N52" s="2"/>
      <c r="O52" s="2"/>
      <c r="P52" s="2"/>
    </row>
    <row r="53" spans="1:16" x14ac:dyDescent="0.25">
      <c r="A53" s="2">
        <v>45</v>
      </c>
      <c r="B53" s="4" t="s">
        <v>286</v>
      </c>
      <c r="C53" s="7"/>
      <c r="D53" s="7" t="e">
        <f>C53/'rent summary'!$D$25</f>
        <v>#DIV/0!</v>
      </c>
      <c r="E53" s="22" t="e">
        <f>C53/'rent summary'!$C$25</f>
        <v>#DIV/0!</v>
      </c>
      <c r="F53" s="2"/>
      <c r="G53" s="2"/>
      <c r="H53" s="2"/>
      <c r="I53" s="2"/>
      <c r="J53" s="2"/>
      <c r="K53" s="2"/>
      <c r="L53" s="2">
        <f>SUM(F53:K53)</f>
        <v>0</v>
      </c>
      <c r="M53" s="2"/>
      <c r="N53" s="2"/>
      <c r="O53" s="2"/>
      <c r="P53" s="2"/>
    </row>
    <row r="54" spans="1:16" x14ac:dyDescent="0.25">
      <c r="A54" s="2">
        <v>46</v>
      </c>
      <c r="B54" s="4" t="s">
        <v>287</v>
      </c>
      <c r="C54" s="7"/>
      <c r="D54" s="7" t="e">
        <f>C54/'rent summary'!$D$25</f>
        <v>#DIV/0!</v>
      </c>
      <c r="E54" s="22" t="e">
        <f>C54/'rent summary'!$C$25</f>
        <v>#DIV/0!</v>
      </c>
      <c r="F54" s="2"/>
      <c r="G54" s="2"/>
      <c r="H54" s="2"/>
      <c r="I54" s="2"/>
      <c r="J54" s="2"/>
      <c r="K54" s="2"/>
      <c r="L54" s="2">
        <f>SUM(F54:K54)</f>
        <v>0</v>
      </c>
      <c r="M54" s="2"/>
      <c r="N54" s="2"/>
      <c r="O54" s="2"/>
      <c r="P54" s="2"/>
    </row>
    <row r="55" spans="1:16" x14ac:dyDescent="0.25">
      <c r="A55" s="2">
        <v>47</v>
      </c>
      <c r="B55" s="4" t="s">
        <v>295</v>
      </c>
      <c r="C55" s="7"/>
      <c r="D55" s="7" t="e">
        <f>C55/'rent summary'!$D$25</f>
        <v>#DIV/0!</v>
      </c>
      <c r="E55" s="22" t="e">
        <f>C55/'rent summary'!$C$25</f>
        <v>#DIV/0!</v>
      </c>
      <c r="F55" s="2"/>
      <c r="G55" s="2"/>
      <c r="H55" s="2"/>
      <c r="I55" s="2"/>
      <c r="J55" s="2"/>
      <c r="K55" s="2"/>
      <c r="L55" s="2"/>
      <c r="M55" s="2"/>
      <c r="N55" s="2"/>
      <c r="O55" s="2"/>
      <c r="P55" s="2"/>
    </row>
    <row r="56" spans="1:16" x14ac:dyDescent="0.25">
      <c r="A56" s="2">
        <v>48</v>
      </c>
      <c r="B56" s="4" t="s">
        <v>296</v>
      </c>
      <c r="C56" s="7"/>
      <c r="D56" s="7" t="e">
        <f>C56/'rent summary'!$D$25</f>
        <v>#DIV/0!</v>
      </c>
      <c r="E56" s="22" t="e">
        <f>C56/'rent summary'!$C$25</f>
        <v>#DIV/0!</v>
      </c>
      <c r="F56" s="2"/>
      <c r="G56" s="2"/>
      <c r="H56" s="2"/>
      <c r="I56" s="2"/>
      <c r="J56" s="2"/>
      <c r="K56" s="2"/>
      <c r="L56" s="2"/>
      <c r="M56" s="2"/>
      <c r="N56" s="2"/>
      <c r="O56" s="2"/>
      <c r="P56" s="2"/>
    </row>
    <row r="57" spans="1:16" x14ac:dyDescent="0.25">
      <c r="A57" s="2">
        <v>49</v>
      </c>
      <c r="B57" s="4" t="s">
        <v>288</v>
      </c>
      <c r="C57" s="2"/>
      <c r="D57" s="7" t="e">
        <f>C57/'rent summary'!$D$25</f>
        <v>#DIV/0!</v>
      </c>
      <c r="E57" s="22" t="e">
        <f>C57/'rent summary'!$C$25</f>
        <v>#DIV/0!</v>
      </c>
      <c r="F57" s="2"/>
      <c r="G57" s="2"/>
      <c r="H57" s="2"/>
      <c r="I57" s="2"/>
      <c r="J57" s="2"/>
      <c r="K57" s="2"/>
      <c r="L57" s="2">
        <f>SUM(F57:K57)</f>
        <v>0</v>
      </c>
      <c r="M57" s="2"/>
      <c r="N57" s="2"/>
      <c r="O57" s="2"/>
      <c r="P57" s="2"/>
    </row>
    <row r="58" spans="1:16" x14ac:dyDescent="0.25">
      <c r="A58" s="2">
        <v>50</v>
      </c>
      <c r="B58" s="4" t="s">
        <v>297</v>
      </c>
      <c r="C58" s="2"/>
      <c r="D58" s="7" t="e">
        <f>C58/'rent summary'!$D$25</f>
        <v>#DIV/0!</v>
      </c>
      <c r="E58" s="22" t="e">
        <f>C58/'rent summary'!$C$25</f>
        <v>#DIV/0!</v>
      </c>
      <c r="F58" s="2"/>
      <c r="G58" s="2"/>
      <c r="H58" s="2"/>
      <c r="I58" s="2"/>
      <c r="J58" s="2"/>
      <c r="K58" s="2"/>
      <c r="L58" s="2"/>
      <c r="M58" s="2"/>
      <c r="N58" s="2"/>
      <c r="O58" s="2"/>
      <c r="P58" s="2"/>
    </row>
    <row r="59" spans="1:16" x14ac:dyDescent="0.25">
      <c r="B59" s="15" t="s">
        <v>249</v>
      </c>
      <c r="C59" s="120">
        <f>SUM(C31:C57)</f>
        <v>0</v>
      </c>
      <c r="D59" s="7"/>
      <c r="E59" s="22"/>
      <c r="F59" s="2"/>
      <c r="G59" s="2"/>
      <c r="H59" s="2"/>
      <c r="I59" s="2"/>
      <c r="J59" s="2"/>
      <c r="K59" s="2"/>
      <c r="L59" s="2"/>
      <c r="M59" s="2"/>
      <c r="N59" s="2"/>
      <c r="O59" s="2"/>
      <c r="P59" s="2"/>
    </row>
    <row r="60" spans="1:16" x14ac:dyDescent="0.25">
      <c r="A60" s="80"/>
      <c r="B60" s="129" t="s">
        <v>158</v>
      </c>
      <c r="C60" s="80"/>
      <c r="D60" s="81"/>
      <c r="E60" s="82"/>
      <c r="F60" s="80"/>
      <c r="G60" s="80"/>
      <c r="H60" s="80"/>
      <c r="I60" s="80"/>
      <c r="J60" s="80"/>
      <c r="K60" s="80"/>
      <c r="L60" s="80"/>
      <c r="M60" s="2"/>
      <c r="N60" s="2"/>
      <c r="O60" s="2"/>
      <c r="P60" s="2"/>
    </row>
    <row r="61" spans="1:16" x14ac:dyDescent="0.25">
      <c r="A61" s="2">
        <v>51</v>
      </c>
      <c r="B61" s="4" t="s">
        <v>15</v>
      </c>
      <c r="C61" s="2"/>
      <c r="D61" s="7" t="e">
        <f>C61/'rent summary'!$D$25</f>
        <v>#DIV/0!</v>
      </c>
      <c r="E61" s="22" t="e">
        <f>C61/'rent summary'!$C$25</f>
        <v>#DIV/0!</v>
      </c>
      <c r="F61" s="2"/>
      <c r="G61" s="2"/>
      <c r="H61" s="2"/>
      <c r="I61" s="2"/>
      <c r="J61" s="2"/>
      <c r="K61" s="2"/>
      <c r="L61" s="2">
        <f>SUM(F61:K61)</f>
        <v>0</v>
      </c>
      <c r="M61" s="2"/>
      <c r="N61" s="2"/>
      <c r="O61" s="2"/>
      <c r="P61" s="2"/>
    </row>
    <row r="62" spans="1:16" x14ac:dyDescent="0.25">
      <c r="A62" s="2">
        <v>52</v>
      </c>
      <c r="B62" s="4" t="s">
        <v>101</v>
      </c>
      <c r="C62" s="2"/>
      <c r="D62" s="7" t="e">
        <f>C62/'rent summary'!$D$25</f>
        <v>#DIV/0!</v>
      </c>
      <c r="E62" s="22" t="e">
        <f>C62/'rent summary'!$C$25</f>
        <v>#DIV/0!</v>
      </c>
      <c r="F62" s="2"/>
      <c r="G62" s="2"/>
      <c r="H62" s="2"/>
      <c r="I62" s="2"/>
      <c r="J62" s="2"/>
      <c r="K62" s="2"/>
      <c r="L62" s="2">
        <f>SUM(F62:K62)</f>
        <v>0</v>
      </c>
      <c r="M62" s="2"/>
      <c r="N62" s="2"/>
      <c r="O62" s="2"/>
      <c r="P62" s="2"/>
    </row>
    <row r="63" spans="1:16" x14ac:dyDescent="0.25">
      <c r="A63" s="2">
        <v>53</v>
      </c>
      <c r="B63" s="4" t="s">
        <v>102</v>
      </c>
      <c r="C63" s="2"/>
      <c r="D63" s="7" t="e">
        <f>C63/'rent summary'!$D$25</f>
        <v>#DIV/0!</v>
      </c>
      <c r="E63" s="22" t="e">
        <f>C63/'rent summary'!$C$25</f>
        <v>#DIV/0!</v>
      </c>
      <c r="F63" s="2"/>
      <c r="G63" s="2"/>
      <c r="H63" s="2"/>
      <c r="I63" s="2"/>
      <c r="J63" s="2"/>
      <c r="K63" s="2"/>
      <c r="L63" s="2">
        <f>SUM(F63:K63)</f>
        <v>0</v>
      </c>
      <c r="M63" s="2"/>
      <c r="N63" s="2"/>
      <c r="O63" s="2"/>
      <c r="P63" s="2"/>
    </row>
    <row r="64" spans="1:16" x14ac:dyDescent="0.25">
      <c r="B64" s="15" t="s">
        <v>249</v>
      </c>
      <c r="C64" s="44">
        <f>SUM(C61:C63)</f>
        <v>0</v>
      </c>
      <c r="D64" s="7"/>
      <c r="E64" s="22"/>
      <c r="F64" s="2"/>
      <c r="G64" s="2"/>
      <c r="H64" s="2"/>
      <c r="I64" s="2"/>
      <c r="J64" s="2"/>
      <c r="K64" s="2"/>
      <c r="L64" s="2"/>
      <c r="M64" s="2"/>
      <c r="N64" s="2"/>
      <c r="O64" s="2"/>
      <c r="P64" s="2"/>
    </row>
    <row r="65" spans="1:18" x14ac:dyDescent="0.25">
      <c r="A65" s="80"/>
      <c r="B65" s="127" t="s">
        <v>100</v>
      </c>
      <c r="C65" s="80"/>
      <c r="D65" s="81"/>
      <c r="E65" s="82"/>
      <c r="F65" s="80"/>
      <c r="G65" s="80"/>
      <c r="H65" s="80"/>
      <c r="I65" s="80"/>
      <c r="J65" s="80"/>
      <c r="K65" s="80"/>
      <c r="L65" s="80"/>
      <c r="M65" s="2"/>
      <c r="N65" s="2"/>
      <c r="O65" s="2"/>
      <c r="P65" s="2"/>
    </row>
    <row r="66" spans="1:18" x14ac:dyDescent="0.25">
      <c r="A66" s="2">
        <v>54</v>
      </c>
      <c r="B66" s="4" t="s">
        <v>250</v>
      </c>
      <c r="C66" s="2"/>
      <c r="D66" s="7" t="e">
        <f>C66/'rent summary'!$D$25</f>
        <v>#DIV/0!</v>
      </c>
      <c r="E66" s="22" t="e">
        <f>C66/'rent summary'!$C$25</f>
        <v>#DIV/0!</v>
      </c>
      <c r="F66" s="2"/>
      <c r="G66" s="2"/>
      <c r="H66" s="2"/>
      <c r="I66" s="2"/>
      <c r="J66" s="2"/>
      <c r="K66" s="2"/>
      <c r="L66" s="2">
        <f>SUM(F66:K66)</f>
        <v>0</v>
      </c>
      <c r="N66" s="38"/>
      <c r="O66" s="36"/>
      <c r="P66" s="2"/>
    </row>
    <row r="67" spans="1:18" x14ac:dyDescent="0.25">
      <c r="A67" s="2">
        <v>55</v>
      </c>
      <c r="B67" s="4" t="s">
        <v>14</v>
      </c>
      <c r="C67" s="2"/>
      <c r="D67" s="7" t="e">
        <f>C67/'rent summary'!$D$25</f>
        <v>#DIV/0!</v>
      </c>
      <c r="E67" s="22" t="e">
        <f>C67/'rent summary'!$C$25</f>
        <v>#DIV/0!</v>
      </c>
      <c r="F67" s="2"/>
      <c r="G67" s="2"/>
      <c r="H67" s="2"/>
      <c r="I67" s="2"/>
      <c r="J67" s="2"/>
      <c r="K67" s="2"/>
      <c r="L67" s="2"/>
      <c r="N67" s="38"/>
      <c r="O67" s="36"/>
      <c r="P67" s="2"/>
    </row>
    <row r="68" spans="1:18" x14ac:dyDescent="0.25">
      <c r="A68" s="2">
        <v>56</v>
      </c>
      <c r="B68" s="4" t="s">
        <v>16</v>
      </c>
      <c r="C68" s="2"/>
      <c r="D68" s="7" t="e">
        <f>C68/'rent summary'!$D$25</f>
        <v>#DIV/0!</v>
      </c>
      <c r="E68" s="22" t="e">
        <f>C68/'rent summary'!$C$25</f>
        <v>#DIV/0!</v>
      </c>
      <c r="F68" s="2"/>
      <c r="G68" s="2"/>
      <c r="H68" s="2"/>
      <c r="I68" s="2"/>
      <c r="J68" s="2"/>
      <c r="K68" s="2"/>
      <c r="L68" s="2">
        <f>SUM(F68:K68)</f>
        <v>0</v>
      </c>
      <c r="N68" s="38"/>
      <c r="O68" s="36"/>
      <c r="P68" s="2"/>
    </row>
    <row r="69" spans="1:18" x14ac:dyDescent="0.25">
      <c r="A69" s="2">
        <v>57</v>
      </c>
      <c r="B69" s="125" t="s">
        <v>104</v>
      </c>
      <c r="C69" s="32"/>
      <c r="D69" s="35" t="e">
        <f>C69/'rent summary'!$D$25</f>
        <v>#DIV/0!</v>
      </c>
      <c r="E69" s="34" t="e">
        <f>C69/'rent summary'!$C$25</f>
        <v>#DIV/0!</v>
      </c>
      <c r="F69" s="2"/>
      <c r="G69" s="2"/>
      <c r="H69" s="2"/>
      <c r="I69" s="2"/>
      <c r="J69" s="2"/>
      <c r="K69" s="2"/>
      <c r="L69" s="2">
        <f>SUM(F69:K69)</f>
        <v>0</v>
      </c>
      <c r="N69" s="38"/>
      <c r="O69" s="36"/>
      <c r="P69" s="2"/>
    </row>
    <row r="70" spans="1:18" x14ac:dyDescent="0.25">
      <c r="A70" s="2">
        <v>58</v>
      </c>
      <c r="B70" s="125" t="s">
        <v>103</v>
      </c>
      <c r="C70" s="35"/>
      <c r="D70" s="35" t="e">
        <f>C70/'rent summary'!$D$25</f>
        <v>#DIV/0!</v>
      </c>
      <c r="E70" s="34" t="e">
        <f>C70/'rent summary'!$C$25</f>
        <v>#DIV/0!</v>
      </c>
      <c r="F70" s="36"/>
      <c r="G70" s="2"/>
      <c r="H70" s="2"/>
      <c r="I70" s="2"/>
      <c r="J70" s="2"/>
      <c r="K70" s="2"/>
      <c r="L70" s="2">
        <f>SUM(F70:K70)</f>
        <v>0</v>
      </c>
      <c r="N70" s="38"/>
      <c r="O70" s="36"/>
      <c r="P70" s="2"/>
    </row>
    <row r="71" spans="1:18" x14ac:dyDescent="0.25">
      <c r="A71" s="2">
        <v>59</v>
      </c>
      <c r="B71" s="4" t="s">
        <v>17</v>
      </c>
      <c r="C71" s="2"/>
      <c r="D71" s="7" t="e">
        <f>C71/'rent summary'!$D$25</f>
        <v>#DIV/0!</v>
      </c>
      <c r="E71" s="22" t="e">
        <f>C71/'rent summary'!$C$25</f>
        <v>#DIV/0!</v>
      </c>
      <c r="F71" s="2"/>
      <c r="G71" s="2"/>
      <c r="H71" s="2"/>
      <c r="I71" s="2"/>
      <c r="J71" s="2"/>
      <c r="K71" s="2"/>
      <c r="L71" s="2">
        <f>SUM(F71:K71)</f>
        <v>0</v>
      </c>
      <c r="N71" s="38"/>
      <c r="O71" s="36"/>
      <c r="P71" s="2"/>
    </row>
    <row r="72" spans="1:18" x14ac:dyDescent="0.25">
      <c r="B72" s="126" t="s">
        <v>249</v>
      </c>
      <c r="C72" s="37">
        <f>SUM(C66:C71)</f>
        <v>0</v>
      </c>
      <c r="D72" s="16"/>
      <c r="E72" s="23"/>
      <c r="F72" s="2"/>
      <c r="G72" s="2"/>
      <c r="H72" s="2"/>
      <c r="I72" s="2"/>
      <c r="J72" s="2"/>
      <c r="K72" s="2"/>
      <c r="L72" s="2"/>
      <c r="N72" s="38"/>
      <c r="O72" s="36"/>
      <c r="P72" s="2"/>
    </row>
    <row r="73" spans="1:18" x14ac:dyDescent="0.25">
      <c r="B73" s="131"/>
      <c r="C73" s="123"/>
      <c r="D73" s="16"/>
      <c r="E73" s="23"/>
      <c r="F73" s="2"/>
      <c r="G73" s="2"/>
      <c r="H73" s="2"/>
      <c r="I73" s="2"/>
      <c r="J73" s="2"/>
      <c r="K73" s="2"/>
      <c r="L73" s="2"/>
      <c r="N73" s="38"/>
      <c r="O73" s="36"/>
      <c r="P73" s="2"/>
    </row>
    <row r="74" spans="1:18" x14ac:dyDescent="0.25">
      <c r="B74" s="121" t="s">
        <v>110</v>
      </c>
      <c r="C74" s="136">
        <f>C72+C64+C59</f>
        <v>0</v>
      </c>
      <c r="D74" s="16" t="e">
        <f>C74/'rent summary'!$D$25</f>
        <v>#DIV/0!</v>
      </c>
      <c r="E74" s="23" t="e">
        <f>C74/'rent summary'!$C$25</f>
        <v>#DIV/0!</v>
      </c>
      <c r="F74" s="132"/>
      <c r="G74" s="132"/>
      <c r="H74" s="132"/>
      <c r="I74" s="132"/>
      <c r="J74" s="132"/>
      <c r="K74" s="132"/>
      <c r="L74" s="133"/>
      <c r="N74" s="38"/>
      <c r="O74" s="36"/>
      <c r="P74" s="2"/>
    </row>
    <row r="75" spans="1:18" ht="16.5" thickBot="1" x14ac:dyDescent="0.3">
      <c r="B75" s="128" t="s">
        <v>18</v>
      </c>
      <c r="C75" s="134">
        <f>C74+C29+C12</f>
        <v>0</v>
      </c>
      <c r="D75" s="134" t="e">
        <f>C75/'rent summary'!$D$25</f>
        <v>#DIV/0!</v>
      </c>
      <c r="E75" s="134" t="e">
        <f>C75/'rent summary'!$C$25</f>
        <v>#DIV/0!</v>
      </c>
      <c r="F75" s="135">
        <f>SUM(F5:F74)</f>
        <v>0</v>
      </c>
      <c r="G75" s="135">
        <f>SUM(G5:G74)</f>
        <v>0</v>
      </c>
      <c r="H75" s="135">
        <f>SUM(H5:H74)</f>
        <v>0</v>
      </c>
      <c r="I75" s="135">
        <f>SUM(I5:I74)</f>
        <v>0</v>
      </c>
      <c r="J75" s="135">
        <f>SUM(J5:J74)</f>
        <v>0</v>
      </c>
      <c r="K75" s="135">
        <f>SUM(K5:K74)</f>
        <v>0</v>
      </c>
      <c r="L75" s="135">
        <f>SUM(L5:L74)</f>
        <v>0</v>
      </c>
      <c r="N75" s="40"/>
      <c r="O75" s="36"/>
      <c r="P75" s="2"/>
    </row>
    <row r="76" spans="1:18" ht="16.5" thickTop="1" x14ac:dyDescent="0.25">
      <c r="B76" s="7"/>
      <c r="C76" s="2"/>
      <c r="D76" s="2"/>
      <c r="E76" s="2"/>
      <c r="F76" s="2"/>
      <c r="G76" s="2"/>
      <c r="H76" s="2"/>
      <c r="I76" s="2"/>
      <c r="J76" s="2"/>
      <c r="K76" s="2"/>
      <c r="N76" s="40"/>
      <c r="O76" s="36"/>
      <c r="P76" s="2"/>
    </row>
    <row r="77" spans="1:18" x14ac:dyDescent="0.25">
      <c r="H77" s="2"/>
      <c r="I77" s="2"/>
      <c r="J77" s="2"/>
      <c r="K77" s="2"/>
      <c r="L77" s="2"/>
      <c r="M77" s="2"/>
      <c r="N77" s="38"/>
      <c r="O77" s="38"/>
      <c r="P77" s="2"/>
      <c r="Q77" s="2"/>
      <c r="R77" s="2"/>
    </row>
    <row r="78" spans="1:18" x14ac:dyDescent="0.25">
      <c r="B78" s="4" t="s">
        <v>241</v>
      </c>
      <c r="C78" s="2" t="e">
        <f>C75-C71-C70-C69-C68-C66-C63-C62-C61-#REF!</f>
        <v>#REF!</v>
      </c>
      <c r="E78" t="s">
        <v>247</v>
      </c>
      <c r="G78">
        <f>SUM(C14:C28,C31:C57,C61:C63)</f>
        <v>0</v>
      </c>
      <c r="H78" s="2"/>
      <c r="I78" s="2"/>
      <c r="J78" s="2"/>
      <c r="K78" s="2"/>
      <c r="L78" s="2"/>
      <c r="M78" s="2"/>
      <c r="N78" s="2"/>
      <c r="O78" s="2"/>
      <c r="P78" s="2"/>
      <c r="Q78" s="2"/>
      <c r="R78" s="2"/>
    </row>
    <row r="79" spans="1:18" x14ac:dyDescent="0.25">
      <c r="B79" t="s">
        <v>242</v>
      </c>
      <c r="C79" s="2" t="e">
        <f>C63+C62+C61+#REF!</f>
        <v>#REF!</v>
      </c>
      <c r="H79" s="2"/>
      <c r="I79" s="2"/>
      <c r="J79" s="2"/>
      <c r="K79" s="2"/>
      <c r="L79" s="2"/>
      <c r="M79" s="2"/>
      <c r="N79" s="2"/>
      <c r="O79" s="2"/>
      <c r="P79" s="2"/>
      <c r="Q79" s="2"/>
      <c r="R79" s="2"/>
    </row>
    <row r="80" spans="1:18" x14ac:dyDescent="0.25">
      <c r="B80" t="s">
        <v>243</v>
      </c>
      <c r="C80" s="65" t="e">
        <f>C79/C78</f>
        <v>#REF!</v>
      </c>
      <c r="H80" s="2"/>
      <c r="I80" s="2"/>
      <c r="J80" s="2"/>
      <c r="K80" s="2"/>
      <c r="L80" s="2"/>
      <c r="M80" s="2"/>
      <c r="N80" s="2"/>
      <c r="O80" s="2"/>
      <c r="P80" s="2"/>
      <c r="Q80" s="2"/>
      <c r="R80" s="2"/>
    </row>
    <row r="81" spans="2:18" x14ac:dyDescent="0.25">
      <c r="C81" s="2"/>
      <c r="H81" s="2"/>
      <c r="I81" s="2"/>
      <c r="J81" s="2"/>
      <c r="K81" s="2"/>
      <c r="L81" s="2"/>
      <c r="M81" s="2"/>
      <c r="N81" s="2"/>
      <c r="O81" s="2"/>
      <c r="P81" s="2"/>
      <c r="Q81" s="2"/>
      <c r="R81" s="2"/>
    </row>
    <row r="82" spans="2:18" x14ac:dyDescent="0.25">
      <c r="H82" s="2"/>
      <c r="I82" s="2"/>
      <c r="J82" s="2"/>
      <c r="K82" s="2"/>
      <c r="L82" s="2"/>
      <c r="M82" s="2"/>
      <c r="N82" s="2"/>
      <c r="O82" s="2"/>
      <c r="P82" s="2"/>
      <c r="Q82" s="2"/>
      <c r="R82" s="2"/>
    </row>
    <row r="83" spans="2:18" x14ac:dyDescent="0.25">
      <c r="H83" s="2"/>
      <c r="I83" s="2"/>
      <c r="J83" s="2"/>
      <c r="K83" s="2"/>
      <c r="L83" s="2"/>
      <c r="M83" s="2"/>
      <c r="N83" s="2"/>
      <c r="O83" s="2"/>
      <c r="P83" s="2"/>
      <c r="Q83" s="2"/>
      <c r="R83" s="2"/>
    </row>
    <row r="84" spans="2:18" x14ac:dyDescent="0.25">
      <c r="H84" s="2"/>
      <c r="I84" s="2"/>
      <c r="J84" s="2"/>
      <c r="K84" s="2"/>
      <c r="L84" s="2"/>
      <c r="M84" s="2"/>
      <c r="N84" s="2"/>
      <c r="O84" s="2"/>
      <c r="P84" s="2"/>
      <c r="Q84" s="2"/>
      <c r="R84" s="2"/>
    </row>
    <row r="85" spans="2:18" x14ac:dyDescent="0.25">
      <c r="H85" s="2"/>
      <c r="I85" s="2"/>
      <c r="J85" s="2"/>
      <c r="K85" s="2"/>
      <c r="L85" s="2"/>
      <c r="M85" s="2"/>
      <c r="N85" s="2"/>
      <c r="O85" s="2"/>
      <c r="P85" s="2"/>
      <c r="Q85" s="2"/>
      <c r="R85" s="2"/>
    </row>
    <row r="86" spans="2:18" x14ac:dyDescent="0.25">
      <c r="H86" s="2"/>
      <c r="I86" s="2"/>
      <c r="J86" s="2"/>
      <c r="K86" s="2"/>
      <c r="L86" s="2"/>
      <c r="M86" s="2"/>
      <c r="N86" s="2"/>
      <c r="O86" s="2"/>
      <c r="P86" s="2"/>
      <c r="Q86" s="2"/>
      <c r="R86" s="2"/>
    </row>
    <row r="87" spans="2:18" x14ac:dyDescent="0.25">
      <c r="H87" s="2"/>
      <c r="I87" s="2"/>
      <c r="J87" s="2"/>
      <c r="K87" s="2"/>
      <c r="L87" s="2"/>
      <c r="M87" s="2"/>
      <c r="N87" s="2"/>
      <c r="O87" s="2"/>
      <c r="P87" s="2"/>
      <c r="Q87" s="2"/>
      <c r="R87" s="2"/>
    </row>
    <row r="88" spans="2:18" x14ac:dyDescent="0.25">
      <c r="H88" s="2"/>
      <c r="I88" s="2"/>
      <c r="J88" s="2"/>
      <c r="K88" s="2"/>
      <c r="L88" s="2"/>
      <c r="M88" s="2"/>
      <c r="N88" s="2"/>
      <c r="O88" s="2"/>
      <c r="P88" s="2"/>
      <c r="Q88" s="2"/>
      <c r="R88" s="2"/>
    </row>
    <row r="89" spans="2:18" x14ac:dyDescent="0.25">
      <c r="H89" s="2"/>
      <c r="I89" s="2"/>
      <c r="J89" s="2"/>
      <c r="K89" s="2"/>
      <c r="L89" s="2"/>
      <c r="M89" s="2"/>
      <c r="N89" s="2"/>
      <c r="O89" s="2"/>
      <c r="P89" s="2"/>
      <c r="Q89" s="2"/>
      <c r="R89" s="2"/>
    </row>
    <row r="90" spans="2:18" x14ac:dyDescent="0.25">
      <c r="B90" s="45"/>
      <c r="C90" s="45"/>
      <c r="D90" s="45"/>
      <c r="E90" s="45"/>
      <c r="H90" s="2"/>
      <c r="I90" s="2"/>
      <c r="J90" s="2"/>
      <c r="K90" s="2"/>
      <c r="L90" s="2"/>
      <c r="M90" s="2"/>
      <c r="N90" s="2"/>
      <c r="O90" s="2"/>
      <c r="P90" s="2"/>
      <c r="Q90" s="2"/>
      <c r="R90" s="2"/>
    </row>
    <row r="91" spans="2:18" x14ac:dyDescent="0.25">
      <c r="B91" s="46"/>
      <c r="C91" s="46"/>
      <c r="D91" s="46"/>
      <c r="E91" s="46"/>
    </row>
    <row r="92" spans="2:18" ht="409.6" x14ac:dyDescent="0.2">
      <c r="B92" s="45"/>
      <c r="C92" s="45"/>
      <c r="D92" s="45"/>
      <c r="E92" s="45"/>
    </row>
    <row r="159" spans="2:3" ht="409.6" x14ac:dyDescent="0.2">
      <c r="B159" s="1"/>
      <c r="C159" s="1"/>
    </row>
    <row r="161" spans="2:9" x14ac:dyDescent="0.25">
      <c r="B161" s="1"/>
      <c r="C161" s="1"/>
      <c r="E161" s="1"/>
      <c r="F161" s="1"/>
      <c r="G161" s="1"/>
      <c r="H161" s="1"/>
    </row>
    <row r="162" spans="2:9" x14ac:dyDescent="0.25">
      <c r="C162" s="1"/>
      <c r="E162" s="1"/>
      <c r="F162" s="1"/>
      <c r="G162" s="1"/>
      <c r="H162" s="1"/>
    </row>
    <row r="163" spans="2:9" x14ac:dyDescent="0.25">
      <c r="C163" s="1"/>
      <c r="E163" s="1"/>
      <c r="F163" s="1"/>
      <c r="G163" s="1"/>
      <c r="H163" s="1"/>
      <c r="I163" s="1"/>
    </row>
    <row r="164" spans="2:9" x14ac:dyDescent="0.25">
      <c r="C164" s="1"/>
      <c r="E164" s="1"/>
      <c r="F164" s="1"/>
      <c r="G164" s="1"/>
      <c r="I164" s="1"/>
    </row>
    <row r="165" spans="2:9" x14ac:dyDescent="0.25">
      <c r="C165" s="1"/>
      <c r="E165" s="1"/>
      <c r="F165" s="1"/>
      <c r="G165" s="1"/>
      <c r="I165" s="1"/>
    </row>
    <row r="166" spans="2:9" x14ac:dyDescent="0.25">
      <c r="C166" s="1"/>
      <c r="E166" s="1"/>
      <c r="F166" s="1"/>
      <c r="G166" s="1"/>
      <c r="I166" s="1"/>
    </row>
    <row r="167" spans="2:9" x14ac:dyDescent="0.25">
      <c r="C167" s="1"/>
      <c r="E167" s="1"/>
      <c r="F167" s="1"/>
      <c r="G167" s="1"/>
      <c r="I167" s="1"/>
    </row>
    <row r="168" spans="2:9" x14ac:dyDescent="0.25">
      <c r="C168" s="1"/>
      <c r="E168" s="1"/>
      <c r="F168" s="1"/>
      <c r="G168" s="1"/>
      <c r="I168" s="1"/>
    </row>
  </sheetData>
  <sortState ref="A14:R28">
    <sortCondition ref="B14:B28"/>
  </sortState>
  <customSheetViews>
    <customSheetView guid="{CA59FD88-8CCB-11D1-BF5F-0000C0DA655A}" scale="65" showRuler="0">
      <pageMargins left="0.75" right="0.75" top="1" bottom="1" header="0" footer="0"/>
      <printOptions gridLines="1"/>
      <pageSetup orientation="portrait" horizontalDpi="300" verticalDpi="300" r:id="rId1"/>
      <headerFooter alignWithMargins="0"/>
    </customSheetView>
  </customSheetViews>
  <phoneticPr fontId="0" type="noConversion"/>
  <pageMargins left="0.75" right="0.75" top="1" bottom="1" header="0.5" footer="0.5"/>
  <pageSetup scale="49" orientation="portrait" r:id="rId2"/>
  <headerFooter alignWithMargins="0">
    <oddFooter>&amp;R&amp;"Times New Roman,Regular"&amp;8revision date:  8/6/2007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zoomScale="66" workbookViewId="0">
      <selection activeCell="A32" sqref="A32"/>
    </sheetView>
  </sheetViews>
  <sheetFormatPr defaultRowHeight="15" x14ac:dyDescent="0.2"/>
  <cols>
    <col min="1" max="1" width="23.33203125" bestFit="1" customWidth="1"/>
    <col min="2" max="2" width="10.88671875" customWidth="1"/>
    <col min="3" max="3" width="13.5546875" customWidth="1"/>
    <col min="4" max="4" width="9.44140625" customWidth="1"/>
    <col min="6" max="6" width="13.77734375" bestFit="1" customWidth="1"/>
    <col min="7" max="7" width="11.21875" customWidth="1"/>
  </cols>
  <sheetData>
    <row r="1" spans="1:10" ht="19.5" thickBot="1" x14ac:dyDescent="0.35">
      <c r="A1" s="71">
        <f ca="1">NOW()</f>
        <v>41698.467277314812</v>
      </c>
      <c r="B1" s="72" t="str">
        <f>assumptions!B1</f>
        <v>Project Name Here</v>
      </c>
      <c r="C1" s="79"/>
      <c r="D1" s="73"/>
      <c r="E1" s="73"/>
      <c r="F1" s="68"/>
      <c r="G1" s="73"/>
      <c r="H1" s="2"/>
      <c r="I1" s="2"/>
      <c r="J1" s="2"/>
    </row>
    <row r="2" spans="1:10" ht="16.5" thickTop="1" x14ac:dyDescent="0.25">
      <c r="A2" s="2"/>
      <c r="B2" s="2"/>
      <c r="C2" s="2"/>
      <c r="D2" s="2"/>
      <c r="E2" s="2"/>
      <c r="F2" s="2"/>
      <c r="G2" s="2"/>
      <c r="H2" s="2"/>
      <c r="I2" s="6"/>
      <c r="J2" s="2"/>
    </row>
    <row r="3" spans="1:10" ht="15.75" x14ac:dyDescent="0.25">
      <c r="A3" s="4" t="s">
        <v>165</v>
      </c>
      <c r="B3" s="2"/>
      <c r="C3" s="39" t="s">
        <v>164</v>
      </c>
      <c r="D3" s="2"/>
      <c r="E3" s="39" t="s">
        <v>164</v>
      </c>
      <c r="F3" s="2"/>
      <c r="G3" s="15" t="s">
        <v>19</v>
      </c>
      <c r="H3" s="2"/>
      <c r="I3" s="6"/>
      <c r="J3" s="2"/>
    </row>
    <row r="4" spans="1:10" ht="15.75" x14ac:dyDescent="0.25">
      <c r="A4" s="15" t="s">
        <v>20</v>
      </c>
      <c r="B4" s="15" t="s">
        <v>21</v>
      </c>
      <c r="C4" s="6" t="s">
        <v>22</v>
      </c>
      <c r="D4" s="6" t="s">
        <v>23</v>
      </c>
      <c r="E4" s="6" t="s">
        <v>24</v>
      </c>
      <c r="F4" s="6" t="s">
        <v>25</v>
      </c>
      <c r="G4" s="15" t="s">
        <v>26</v>
      </c>
      <c r="H4" s="2"/>
      <c r="I4" s="2"/>
      <c r="J4" s="2"/>
    </row>
    <row r="5" spans="1:10" ht="15.75" x14ac:dyDescent="0.25">
      <c r="A5" s="15"/>
      <c r="B5" s="15"/>
      <c r="C5" s="2"/>
      <c r="D5" s="7"/>
      <c r="E5" s="7"/>
      <c r="F5" s="7"/>
      <c r="G5" s="7"/>
      <c r="H5" s="7"/>
      <c r="I5" s="7"/>
      <c r="J5" s="2"/>
    </row>
    <row r="6" spans="1:10" ht="15.75" x14ac:dyDescent="0.25">
      <c r="A6" s="15" t="s">
        <v>121</v>
      </c>
      <c r="B6" s="15"/>
      <c r="C6" s="2"/>
      <c r="D6" s="7">
        <v>0</v>
      </c>
      <c r="E6" s="7">
        <v>0</v>
      </c>
      <c r="F6" s="7"/>
      <c r="G6" s="7">
        <f>D6*E6*12</f>
        <v>0</v>
      </c>
      <c r="H6" s="7"/>
      <c r="I6" s="7"/>
      <c r="J6" s="2"/>
    </row>
    <row r="7" spans="1:10" ht="15.75" x14ac:dyDescent="0.25">
      <c r="A7" s="15" t="s">
        <v>28</v>
      </c>
      <c r="B7" s="15"/>
      <c r="C7" s="2"/>
      <c r="D7" s="7">
        <v>0</v>
      </c>
      <c r="E7" s="7">
        <v>0</v>
      </c>
      <c r="F7" s="7"/>
      <c r="G7" s="7">
        <f>D7*E7*12</f>
        <v>0</v>
      </c>
      <c r="H7" s="7"/>
      <c r="I7" s="7"/>
      <c r="J7" s="2"/>
    </row>
    <row r="8" spans="1:10" ht="15.75" x14ac:dyDescent="0.25">
      <c r="A8" s="15" t="s">
        <v>9</v>
      </c>
      <c r="B8" s="15"/>
      <c r="C8" s="2"/>
      <c r="D8" s="7">
        <v>0</v>
      </c>
      <c r="E8" s="7">
        <v>0</v>
      </c>
      <c r="F8" s="7"/>
      <c r="G8" s="7">
        <f>D8*E8*12</f>
        <v>0</v>
      </c>
      <c r="H8" s="7"/>
      <c r="I8" s="7"/>
      <c r="J8" s="2"/>
    </row>
    <row r="9" spans="1:10" ht="15.75" x14ac:dyDescent="0.25">
      <c r="A9" s="15" t="s">
        <v>10</v>
      </c>
      <c r="B9" s="15"/>
      <c r="C9" s="2"/>
      <c r="D9" s="7">
        <v>0</v>
      </c>
      <c r="E9" s="7">
        <v>0</v>
      </c>
      <c r="F9" s="7"/>
      <c r="G9" s="7">
        <f>D9*E9*12</f>
        <v>0</v>
      </c>
      <c r="H9" s="7"/>
      <c r="I9" s="7"/>
      <c r="J9" s="2"/>
    </row>
    <row r="10" spans="1:10" ht="15.75" x14ac:dyDescent="0.25">
      <c r="A10" s="15" t="s">
        <v>163</v>
      </c>
      <c r="B10" s="15"/>
      <c r="C10" s="2"/>
      <c r="D10" s="7">
        <v>0</v>
      </c>
      <c r="E10" s="7">
        <v>0</v>
      </c>
      <c r="F10" s="16"/>
      <c r="G10" s="7">
        <f>D10*E10*12</f>
        <v>0</v>
      </c>
      <c r="H10" s="7"/>
      <c r="I10" s="7"/>
      <c r="J10" s="2"/>
    </row>
    <row r="11" spans="1:10" ht="15.75" x14ac:dyDescent="0.25">
      <c r="A11" s="2"/>
      <c r="B11" s="6" t="s">
        <v>27</v>
      </c>
      <c r="C11" s="9">
        <f>C6*D6+C7*D7+C8*D8+C9*D9+C10*D10</f>
        <v>0</v>
      </c>
      <c r="D11" s="9">
        <f>SUM(D5:D10)</f>
        <v>0</v>
      </c>
      <c r="E11" s="8"/>
      <c r="F11" s="2"/>
      <c r="G11" s="9">
        <f>SUM(G6:G10)</f>
        <v>0</v>
      </c>
      <c r="H11" s="2"/>
      <c r="I11" s="2"/>
      <c r="J11" s="2"/>
    </row>
    <row r="12" spans="1:10" ht="15.75" x14ac:dyDescent="0.25">
      <c r="A12" s="2"/>
      <c r="B12" s="2"/>
      <c r="C12" s="2"/>
      <c r="D12" s="2"/>
      <c r="E12" s="2"/>
      <c r="F12" s="2"/>
      <c r="G12" s="2"/>
      <c r="H12" s="2"/>
      <c r="I12" s="2"/>
      <c r="J12" s="2"/>
    </row>
    <row r="13" spans="1:10" ht="15.75" x14ac:dyDescent="0.25">
      <c r="A13" s="4" t="s">
        <v>166</v>
      </c>
      <c r="B13" s="2"/>
      <c r="C13" s="2"/>
      <c r="D13" s="2"/>
      <c r="E13" s="2"/>
      <c r="F13" s="2"/>
      <c r="G13" s="15" t="s">
        <v>19</v>
      </c>
      <c r="H13" s="2"/>
      <c r="I13" s="2"/>
      <c r="J13" s="2"/>
    </row>
    <row r="14" spans="1:10" ht="15.75" x14ac:dyDescent="0.25">
      <c r="A14" s="15" t="s">
        <v>20</v>
      </c>
      <c r="B14" s="15" t="s">
        <v>21</v>
      </c>
      <c r="C14" s="6" t="s">
        <v>22</v>
      </c>
      <c r="D14" s="6" t="s">
        <v>23</v>
      </c>
      <c r="E14" s="6" t="s">
        <v>24</v>
      </c>
      <c r="F14" s="6" t="s">
        <v>25</v>
      </c>
      <c r="G14" s="15" t="s">
        <v>26</v>
      </c>
      <c r="H14" s="2"/>
      <c r="I14" s="2"/>
      <c r="J14" s="2"/>
    </row>
    <row r="15" spans="1:10" ht="15.75" x14ac:dyDescent="0.25">
      <c r="A15" s="15"/>
      <c r="B15" s="2"/>
      <c r="C15" s="2"/>
      <c r="D15" s="7"/>
      <c r="E15" s="7"/>
      <c r="F15" s="2"/>
      <c r="G15" s="7"/>
      <c r="H15" s="7"/>
      <c r="I15" s="7"/>
      <c r="J15" s="2"/>
    </row>
    <row r="16" spans="1:10" ht="15.75" x14ac:dyDescent="0.25">
      <c r="A16" s="15" t="s">
        <v>121</v>
      </c>
      <c r="B16" s="2"/>
      <c r="C16" s="2"/>
      <c r="D16" s="7">
        <v>0</v>
      </c>
      <c r="E16" s="7">
        <v>0</v>
      </c>
      <c r="F16" s="7"/>
      <c r="G16" s="7">
        <f>D16*E16*12</f>
        <v>0</v>
      </c>
      <c r="H16" s="7"/>
      <c r="I16" s="7"/>
      <c r="J16" s="2"/>
    </row>
    <row r="17" spans="1:10" ht="15.75" x14ac:dyDescent="0.25">
      <c r="A17" s="15" t="s">
        <v>28</v>
      </c>
      <c r="B17" s="2"/>
      <c r="C17" s="2"/>
      <c r="D17" s="7">
        <v>0</v>
      </c>
      <c r="E17" s="7">
        <v>0</v>
      </c>
      <c r="F17" s="7"/>
      <c r="G17" s="7">
        <f>D17*E17*12</f>
        <v>0</v>
      </c>
      <c r="H17" s="7"/>
      <c r="I17" s="7"/>
      <c r="J17" s="2"/>
    </row>
    <row r="18" spans="1:10" ht="15.75" x14ac:dyDescent="0.25">
      <c r="A18" s="15" t="s">
        <v>9</v>
      </c>
      <c r="B18" s="2"/>
      <c r="C18" s="2"/>
      <c r="D18" s="7">
        <v>0</v>
      </c>
      <c r="E18" s="7">
        <v>0</v>
      </c>
      <c r="F18" s="7"/>
      <c r="G18" s="7">
        <f>D18*E18*12</f>
        <v>0</v>
      </c>
      <c r="H18" s="7"/>
      <c r="I18" s="7"/>
      <c r="J18" s="2"/>
    </row>
    <row r="19" spans="1:10" ht="15.75" x14ac:dyDescent="0.25">
      <c r="A19" s="15" t="s">
        <v>10</v>
      </c>
      <c r="B19" s="2"/>
      <c r="C19" s="2"/>
      <c r="D19" s="7">
        <v>0</v>
      </c>
      <c r="E19" s="7">
        <v>0</v>
      </c>
      <c r="F19" s="7"/>
      <c r="G19" s="7">
        <f>D19*E19*12</f>
        <v>0</v>
      </c>
      <c r="H19" s="10"/>
      <c r="I19" s="10"/>
      <c r="J19" s="2"/>
    </row>
    <row r="20" spans="1:10" ht="15.75" x14ac:dyDescent="0.25">
      <c r="A20" s="15" t="s">
        <v>163</v>
      </c>
      <c r="B20" s="2"/>
      <c r="C20" s="2"/>
      <c r="D20" s="7">
        <v>0</v>
      </c>
      <c r="E20" s="7">
        <v>0</v>
      </c>
      <c r="F20" s="16"/>
      <c r="G20" s="7">
        <f>D20*E20*12</f>
        <v>0</v>
      </c>
      <c r="H20" s="2"/>
      <c r="I20" s="2"/>
      <c r="J20" s="2"/>
    </row>
    <row r="21" spans="1:10" ht="15.75" x14ac:dyDescent="0.25">
      <c r="A21" s="2"/>
      <c r="B21" s="6" t="s">
        <v>27</v>
      </c>
      <c r="C21" s="9">
        <f>(C16*D16)+(C17*D17)+(C18*D18)+(C19*D19)+(C20*D20)</f>
        <v>0</v>
      </c>
      <c r="D21" s="9">
        <f>SUM(D15:D20)</f>
        <v>0</v>
      </c>
      <c r="E21" s="8"/>
      <c r="F21" s="2"/>
      <c r="G21" s="9">
        <f>SUM(G16:G20)</f>
        <v>0</v>
      </c>
      <c r="H21" s="7"/>
      <c r="I21" s="7"/>
      <c r="J21" s="2"/>
    </row>
    <row r="22" spans="1:10" ht="15.75" x14ac:dyDescent="0.25">
      <c r="A22" s="4"/>
      <c r="B22" s="2"/>
      <c r="C22" s="2"/>
      <c r="D22" s="2"/>
      <c r="E22" s="2"/>
      <c r="F22" s="35"/>
      <c r="G22" s="2"/>
      <c r="H22" s="10"/>
      <c r="I22" s="10"/>
      <c r="J22" s="2"/>
    </row>
    <row r="23" spans="1:10" ht="15.75" x14ac:dyDescent="0.25">
      <c r="A23" s="4" t="s">
        <v>244</v>
      </c>
      <c r="B23" s="2"/>
      <c r="C23" s="2">
        <v>0</v>
      </c>
      <c r="D23" s="2"/>
      <c r="E23" s="2"/>
      <c r="F23" s="35"/>
      <c r="G23" s="2"/>
      <c r="H23" s="10"/>
      <c r="I23" s="10"/>
      <c r="J23" s="2"/>
    </row>
    <row r="24" spans="1:10" ht="15.75" x14ac:dyDescent="0.25">
      <c r="A24" s="4"/>
      <c r="B24" s="2"/>
      <c r="C24" s="2"/>
      <c r="D24" s="2"/>
      <c r="E24" s="2"/>
      <c r="F24" s="16"/>
      <c r="G24" s="2"/>
      <c r="H24" s="10"/>
      <c r="I24" s="10"/>
      <c r="J24" s="2"/>
    </row>
    <row r="25" spans="1:10" ht="15.75" x14ac:dyDescent="0.25">
      <c r="A25" s="2"/>
      <c r="B25" s="4" t="s">
        <v>29</v>
      </c>
      <c r="C25" s="9">
        <f>C21+C11+C23</f>
        <v>0</v>
      </c>
      <c r="D25" s="9">
        <f>D21+D11</f>
        <v>0</v>
      </c>
      <c r="E25" s="8"/>
      <c r="F25" s="2"/>
      <c r="G25" s="9">
        <f>G21+G11</f>
        <v>0</v>
      </c>
      <c r="H25" s="2"/>
      <c r="I25" s="2"/>
      <c r="J25" s="2"/>
    </row>
    <row r="26" spans="1:10" ht="15.75" x14ac:dyDescent="0.25">
      <c r="A26" s="2"/>
      <c r="B26" s="2"/>
      <c r="C26" s="2"/>
      <c r="D26" s="2"/>
      <c r="E26" s="2"/>
      <c r="F26" s="2"/>
      <c r="G26" s="2"/>
      <c r="H26" s="2"/>
      <c r="I26" s="2"/>
      <c r="J26" s="2"/>
    </row>
    <row r="27" spans="1:10" ht="15.75" x14ac:dyDescent="0.25">
      <c r="A27" s="2"/>
      <c r="B27" s="2"/>
      <c r="C27" s="4" t="s">
        <v>30</v>
      </c>
      <c r="D27" s="17">
        <f>assumptions!E7</f>
        <v>0.05</v>
      </c>
      <c r="E27" s="2"/>
      <c r="F27" s="2"/>
      <c r="G27" s="7">
        <f>-G25*D27</f>
        <v>0</v>
      </c>
      <c r="H27" s="2"/>
      <c r="I27" s="2"/>
      <c r="J27" s="2"/>
    </row>
    <row r="28" spans="1:10" ht="15.75" x14ac:dyDescent="0.25">
      <c r="A28" s="2"/>
      <c r="B28" s="2"/>
      <c r="C28" s="2"/>
      <c r="D28" s="2"/>
      <c r="E28" s="2"/>
      <c r="F28" s="2"/>
      <c r="G28" s="2"/>
      <c r="H28" s="2"/>
      <c r="I28" s="2"/>
      <c r="J28" s="2"/>
    </row>
    <row r="29" spans="1:10" ht="16.5" thickBot="1" x14ac:dyDescent="0.3">
      <c r="A29" s="2"/>
      <c r="B29" s="2"/>
      <c r="C29" s="2"/>
      <c r="D29" s="2"/>
      <c r="E29" s="2"/>
      <c r="F29" s="18" t="s">
        <v>31</v>
      </c>
      <c r="G29" s="9">
        <f>G27+G25</f>
        <v>0</v>
      </c>
      <c r="H29" s="2"/>
      <c r="I29" s="2"/>
      <c r="J29" s="2"/>
    </row>
    <row r="30" spans="1:10" ht="16.5" thickTop="1" x14ac:dyDescent="0.25">
      <c r="A30" s="2"/>
      <c r="B30" s="2"/>
      <c r="C30" s="4" t="s">
        <v>32</v>
      </c>
      <c r="D30" s="2"/>
      <c r="E30" s="2"/>
      <c r="F30" s="12"/>
      <c r="G30" s="12"/>
      <c r="H30" s="2"/>
      <c r="I30" s="2"/>
      <c r="J30" s="2"/>
    </row>
    <row r="31" spans="1:10" ht="15.75" x14ac:dyDescent="0.25">
      <c r="A31" s="2"/>
      <c r="B31" s="2"/>
      <c r="C31" s="2"/>
      <c r="D31" s="2"/>
      <c r="E31" s="2"/>
      <c r="F31" s="2"/>
      <c r="G31" s="2"/>
      <c r="H31" s="2"/>
      <c r="I31" s="2"/>
      <c r="J31" s="2"/>
    </row>
    <row r="32" spans="1:10" ht="15.75" x14ac:dyDescent="0.25">
      <c r="A32" s="2"/>
      <c r="B32" s="2"/>
      <c r="C32" s="4" t="s">
        <v>33</v>
      </c>
      <c r="D32" s="2"/>
      <c r="E32" s="2"/>
      <c r="F32" s="2"/>
      <c r="G32" s="7">
        <v>0</v>
      </c>
      <c r="H32" s="2"/>
      <c r="I32" s="2"/>
      <c r="J32" s="2"/>
    </row>
    <row r="33" spans="1:10" ht="15.75" x14ac:dyDescent="0.25">
      <c r="A33" s="2"/>
      <c r="B33" s="2"/>
      <c r="C33" s="4" t="s">
        <v>34</v>
      </c>
      <c r="D33" s="2"/>
      <c r="E33" s="2"/>
      <c r="F33" s="2"/>
      <c r="G33" s="35">
        <v>0</v>
      </c>
      <c r="H33" s="2"/>
      <c r="I33" s="2"/>
      <c r="J33" s="2"/>
    </row>
    <row r="34" spans="1:10" ht="15.75" x14ac:dyDescent="0.25">
      <c r="A34" s="2"/>
      <c r="B34" s="2"/>
      <c r="C34" s="4" t="s">
        <v>209</v>
      </c>
      <c r="D34" s="2"/>
      <c r="E34" s="2"/>
      <c r="F34" s="2"/>
      <c r="G34" s="35">
        <v>0</v>
      </c>
      <c r="H34" s="2"/>
      <c r="I34" s="2"/>
      <c r="J34" s="2"/>
    </row>
    <row r="35" spans="1:10" ht="15.75" x14ac:dyDescent="0.25">
      <c r="A35" s="2"/>
      <c r="B35" s="2"/>
      <c r="C35" s="4" t="s">
        <v>111</v>
      </c>
      <c r="D35" s="2"/>
      <c r="E35" s="2"/>
      <c r="F35" s="2"/>
      <c r="G35" s="32">
        <v>0</v>
      </c>
      <c r="H35" s="2"/>
      <c r="I35" s="2"/>
      <c r="J35" s="2"/>
    </row>
    <row r="36" spans="1:10" ht="15.75" x14ac:dyDescent="0.25">
      <c r="A36" s="2"/>
      <c r="B36" s="2"/>
      <c r="C36" s="2"/>
      <c r="D36" s="2"/>
      <c r="E36" s="2"/>
      <c r="F36" s="2"/>
      <c r="G36" s="2"/>
      <c r="H36" s="2"/>
      <c r="I36" s="2"/>
      <c r="J36" s="2"/>
    </row>
    <row r="37" spans="1:10" ht="16.5" thickBot="1" x14ac:dyDescent="0.3">
      <c r="A37" s="2"/>
      <c r="B37" s="2"/>
      <c r="C37" s="2"/>
      <c r="D37" s="2"/>
      <c r="E37" s="2"/>
      <c r="F37" s="18" t="s">
        <v>35</v>
      </c>
      <c r="G37" s="9">
        <f>G29+SUM(G32:G35)</f>
        <v>0</v>
      </c>
      <c r="H37" s="2"/>
      <c r="I37" s="2"/>
      <c r="J37" s="2"/>
    </row>
    <row r="38" spans="1:10" ht="16.5" thickTop="1" x14ac:dyDescent="0.25">
      <c r="A38" s="2"/>
      <c r="B38" s="2"/>
      <c r="C38" s="2"/>
      <c r="D38" s="2"/>
      <c r="E38" s="2"/>
      <c r="F38" s="12"/>
      <c r="G38" s="12"/>
      <c r="H38" s="2"/>
      <c r="I38" s="2"/>
      <c r="J38" s="2"/>
    </row>
    <row r="39" spans="1:10" ht="15.75" x14ac:dyDescent="0.25">
      <c r="A39" s="2"/>
      <c r="B39" s="2"/>
      <c r="C39" s="2"/>
      <c r="D39" s="2"/>
      <c r="E39" s="2"/>
      <c r="F39" s="2"/>
      <c r="G39" s="2"/>
      <c r="H39" s="2"/>
      <c r="I39" s="2"/>
      <c r="J39" s="2"/>
    </row>
    <row r="40" spans="1:10" ht="15.75" x14ac:dyDescent="0.25">
      <c r="A40" s="2"/>
      <c r="B40" s="2"/>
      <c r="C40" s="2"/>
      <c r="D40" s="2"/>
      <c r="E40" s="2"/>
      <c r="F40" s="2"/>
      <c r="G40" s="2"/>
      <c r="H40" s="2"/>
      <c r="I40" s="2"/>
      <c r="J40" s="2"/>
    </row>
    <row r="41" spans="1:10" ht="15.75" x14ac:dyDescent="0.25">
      <c r="A41" s="2"/>
      <c r="B41" s="2"/>
      <c r="C41" s="2"/>
      <c r="D41" s="2"/>
      <c r="E41" s="2"/>
      <c r="F41" s="2"/>
      <c r="G41" s="2"/>
      <c r="H41" s="2"/>
      <c r="I41" s="2"/>
      <c r="J41" s="2"/>
    </row>
    <row r="42" spans="1:10" ht="15.75" x14ac:dyDescent="0.25">
      <c r="A42" s="2"/>
      <c r="B42" s="2"/>
      <c r="C42" s="2"/>
      <c r="D42" s="2"/>
      <c r="E42" s="2"/>
      <c r="F42" s="2"/>
      <c r="G42" s="2"/>
      <c r="H42" s="2"/>
      <c r="I42" s="2"/>
      <c r="J42" s="2"/>
    </row>
  </sheetData>
  <phoneticPr fontId="0" type="noConversion"/>
  <pageMargins left="0.75" right="0.75" top="1" bottom="1" header="0.5" footer="0.5"/>
  <pageSetup scale="82" orientation="portrait" r:id="rId1"/>
  <headerFooter alignWithMargins="0">
    <oddFooter>&amp;R&amp;"Times New Roman,Regular"&amp;8revision date:  8/6/2007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0"/>
  <sheetViews>
    <sheetView zoomScale="75" workbookViewId="0">
      <selection activeCell="A32" sqref="A32"/>
    </sheetView>
  </sheetViews>
  <sheetFormatPr defaultRowHeight="12.75" x14ac:dyDescent="0.2"/>
  <cols>
    <col min="1" max="1" width="10" style="47" bestFit="1" customWidth="1"/>
    <col min="2" max="2" width="6.5546875" style="47" bestFit="1" customWidth="1"/>
    <col min="3" max="3" width="3" style="47" bestFit="1" customWidth="1"/>
    <col min="4" max="4" width="4.77734375" style="47" bestFit="1" customWidth="1"/>
    <col min="5" max="5" width="6.6640625" style="47" bestFit="1" customWidth="1"/>
    <col min="6" max="7" width="4.77734375" style="47" bestFit="1" customWidth="1"/>
    <col min="8" max="9" width="3" style="47" bestFit="1" customWidth="1"/>
    <col min="10" max="10" width="4.77734375" style="47" bestFit="1" customWidth="1"/>
    <col min="11" max="11" width="10.33203125" style="47" bestFit="1" customWidth="1"/>
    <col min="12" max="13" width="9.88671875" style="47" bestFit="1" customWidth="1"/>
    <col min="14" max="14" width="9.77734375" style="47" customWidth="1"/>
    <col min="15" max="15" width="8.88671875" style="47"/>
    <col min="16" max="27" width="6" style="47" customWidth="1"/>
    <col min="28" max="16384" width="8.88671875" style="47"/>
  </cols>
  <sheetData>
    <row r="1" spans="1:27" ht="19.5" thickBot="1" x14ac:dyDescent="0.35">
      <c r="A1" s="84">
        <f ca="1">NOW()</f>
        <v>41698.467277314812</v>
      </c>
      <c r="B1" s="85"/>
      <c r="C1" s="85"/>
      <c r="D1" s="86" t="str">
        <f>assumptions!B1</f>
        <v>Project Name Here</v>
      </c>
      <c r="E1" s="85"/>
      <c r="F1" s="85"/>
      <c r="G1" s="85"/>
      <c r="H1" s="85"/>
      <c r="I1" s="85"/>
      <c r="J1" s="85"/>
      <c r="K1" s="85"/>
      <c r="L1" s="85"/>
      <c r="M1" s="85"/>
      <c r="N1" s="85"/>
      <c r="O1" s="85"/>
      <c r="P1" s="85"/>
      <c r="Q1" s="85"/>
      <c r="R1" s="85"/>
      <c r="S1" s="85"/>
      <c r="T1" s="85"/>
      <c r="U1" s="85"/>
      <c r="V1" s="85"/>
      <c r="W1" s="85"/>
      <c r="X1" s="85"/>
      <c r="Y1" s="85"/>
      <c r="Z1" s="85"/>
      <c r="AA1" s="85"/>
    </row>
    <row r="2" spans="1:27" ht="13.5" thickTop="1" x14ac:dyDescent="0.2">
      <c r="A2" s="67"/>
      <c r="B2" s="59"/>
      <c r="C2" s="59"/>
      <c r="D2" s="59"/>
      <c r="E2" s="59"/>
      <c r="F2" s="59"/>
      <c r="G2" s="59"/>
      <c r="H2" s="59"/>
      <c r="I2" s="59"/>
      <c r="J2" s="59"/>
    </row>
    <row r="3" spans="1:27" x14ac:dyDescent="0.2">
      <c r="A3" s="57"/>
      <c r="B3" s="102" t="s">
        <v>159</v>
      </c>
      <c r="C3" s="103"/>
      <c r="D3" s="103"/>
      <c r="E3" s="103"/>
      <c r="F3" s="103"/>
      <c r="G3" s="103"/>
      <c r="H3" s="103"/>
      <c r="I3" s="103"/>
      <c r="J3" s="103"/>
      <c r="K3" s="99" t="s">
        <v>160</v>
      </c>
      <c r="L3" s="106"/>
      <c r="M3" s="106"/>
      <c r="N3" s="106"/>
      <c r="O3" s="107"/>
      <c r="P3" s="99" t="s">
        <v>161</v>
      </c>
      <c r="Q3" s="106"/>
      <c r="R3" s="106"/>
      <c r="S3" s="106"/>
      <c r="T3" s="106"/>
      <c r="U3" s="107"/>
      <c r="V3" s="99" t="s">
        <v>162</v>
      </c>
      <c r="W3" s="100"/>
      <c r="X3" s="100"/>
      <c r="Y3" s="100"/>
      <c r="Z3" s="100"/>
      <c r="AA3" s="101"/>
    </row>
    <row r="4" spans="1:27" s="48" customFormat="1" ht="78.75" customHeight="1" x14ac:dyDescent="0.2">
      <c r="A4" s="108" t="s">
        <v>126</v>
      </c>
      <c r="B4" s="112" t="s">
        <v>127</v>
      </c>
      <c r="C4" s="109" t="s">
        <v>128</v>
      </c>
      <c r="D4" s="109" t="s">
        <v>129</v>
      </c>
      <c r="E4" s="109" t="s">
        <v>130</v>
      </c>
      <c r="F4" s="109" t="s">
        <v>131</v>
      </c>
      <c r="G4" s="111" t="s">
        <v>132</v>
      </c>
      <c r="H4" s="111" t="s">
        <v>133</v>
      </c>
      <c r="I4" s="109" t="s">
        <v>134</v>
      </c>
      <c r="J4" s="116" t="s">
        <v>135</v>
      </c>
      <c r="K4" s="117" t="s">
        <v>136</v>
      </c>
      <c r="L4" s="108" t="s">
        <v>137</v>
      </c>
      <c r="M4" s="108" t="s">
        <v>138</v>
      </c>
      <c r="N4" s="108" t="s">
        <v>139</v>
      </c>
      <c r="O4" s="113" t="s">
        <v>140</v>
      </c>
      <c r="P4" s="119" t="s">
        <v>141</v>
      </c>
      <c r="Q4" s="108"/>
      <c r="R4" s="108"/>
      <c r="S4" s="108"/>
      <c r="T4" s="108"/>
      <c r="U4" s="113"/>
      <c r="V4" s="114" t="s">
        <v>148</v>
      </c>
      <c r="W4" s="115"/>
      <c r="X4" s="115"/>
      <c r="Y4" s="115"/>
      <c r="Z4" s="115"/>
      <c r="AA4" s="115"/>
    </row>
    <row r="5" spans="1:27" s="49" customFormat="1" x14ac:dyDescent="0.2">
      <c r="A5" s="108"/>
      <c r="B5" s="108"/>
      <c r="C5" s="110"/>
      <c r="D5" s="110"/>
      <c r="E5" s="110"/>
      <c r="F5" s="110"/>
      <c r="G5" s="109"/>
      <c r="H5" s="109"/>
      <c r="I5" s="110"/>
      <c r="J5" s="116"/>
      <c r="K5" s="118"/>
      <c r="L5" s="108"/>
      <c r="M5" s="108"/>
      <c r="N5" s="108"/>
      <c r="O5" s="113"/>
      <c r="P5" s="63" t="s">
        <v>142</v>
      </c>
      <c r="Q5" s="51" t="s">
        <v>143</v>
      </c>
      <c r="R5" s="51" t="s">
        <v>144</v>
      </c>
      <c r="S5" s="51" t="s">
        <v>145</v>
      </c>
      <c r="T5" s="51" t="s">
        <v>146</v>
      </c>
      <c r="U5" s="62" t="s">
        <v>147</v>
      </c>
      <c r="V5" s="64" t="s">
        <v>149</v>
      </c>
      <c r="W5" s="52" t="s">
        <v>150</v>
      </c>
      <c r="X5" s="52" t="s">
        <v>151</v>
      </c>
      <c r="Y5" s="52" t="s">
        <v>152</v>
      </c>
      <c r="Z5" s="52" t="s">
        <v>153</v>
      </c>
      <c r="AA5" s="52" t="s">
        <v>154</v>
      </c>
    </row>
    <row r="6" spans="1:27" x14ac:dyDescent="0.2">
      <c r="A6" s="50"/>
      <c r="B6" s="50"/>
      <c r="C6" s="50"/>
      <c r="D6" s="50"/>
      <c r="E6" s="50"/>
      <c r="F6" s="50"/>
      <c r="G6" s="50"/>
      <c r="H6" s="50"/>
      <c r="I6" s="50"/>
      <c r="J6" s="60"/>
      <c r="K6" s="58"/>
      <c r="L6" s="50"/>
      <c r="M6" s="50"/>
      <c r="N6" s="50"/>
      <c r="O6" s="60"/>
      <c r="P6" s="61"/>
      <c r="Q6" s="50"/>
      <c r="R6" s="50"/>
      <c r="S6" s="50"/>
      <c r="T6" s="50"/>
      <c r="U6" s="60"/>
      <c r="V6" s="58"/>
      <c r="W6" s="50"/>
      <c r="X6" s="50"/>
      <c r="Y6" s="50"/>
      <c r="Z6" s="50"/>
      <c r="AA6" s="50"/>
    </row>
    <row r="7" spans="1:27" x14ac:dyDescent="0.2">
      <c r="A7" s="50"/>
      <c r="B7" s="50"/>
      <c r="C7" s="50"/>
      <c r="D7" s="50"/>
      <c r="E7" s="50"/>
      <c r="F7" s="50"/>
      <c r="G7" s="50"/>
      <c r="H7" s="50"/>
      <c r="I7" s="50"/>
      <c r="J7" s="60"/>
      <c r="K7" s="58"/>
      <c r="L7" s="50"/>
      <c r="M7" s="50"/>
      <c r="N7" s="50"/>
      <c r="O7" s="60"/>
      <c r="P7" s="61"/>
      <c r="Q7" s="50"/>
      <c r="R7" s="50"/>
      <c r="S7" s="50"/>
      <c r="T7" s="50"/>
      <c r="U7" s="60"/>
      <c r="V7" s="58"/>
      <c r="W7" s="50"/>
      <c r="X7" s="50"/>
      <c r="Y7" s="50"/>
      <c r="Z7" s="50"/>
      <c r="AA7" s="50"/>
    </row>
    <row r="8" spans="1:27" x14ac:dyDescent="0.2">
      <c r="A8" s="50"/>
      <c r="B8" s="50"/>
      <c r="C8" s="50"/>
      <c r="D8" s="50"/>
      <c r="E8" s="50"/>
      <c r="F8" s="50"/>
      <c r="G8" s="50"/>
      <c r="H8" s="50"/>
      <c r="I8" s="50"/>
      <c r="J8" s="60"/>
      <c r="K8" s="58"/>
      <c r="L8" s="50"/>
      <c r="M8" s="50"/>
      <c r="N8" s="50"/>
      <c r="O8" s="60"/>
      <c r="P8" s="61"/>
      <c r="Q8" s="50"/>
      <c r="R8" s="50"/>
      <c r="S8" s="50"/>
      <c r="T8" s="50"/>
      <c r="U8" s="60"/>
      <c r="V8" s="58"/>
      <c r="W8" s="50"/>
      <c r="X8" s="50"/>
      <c r="Y8" s="50"/>
      <c r="Z8" s="50"/>
      <c r="AA8" s="50"/>
    </row>
    <row r="9" spans="1:27" x14ac:dyDescent="0.2">
      <c r="A9" s="50"/>
      <c r="B9" s="50"/>
      <c r="C9" s="50"/>
      <c r="D9" s="50"/>
      <c r="E9" s="50"/>
      <c r="F9" s="50"/>
      <c r="G9" s="50"/>
      <c r="H9" s="50"/>
      <c r="I9" s="50"/>
      <c r="J9" s="60"/>
      <c r="K9" s="58"/>
      <c r="L9" s="50"/>
      <c r="M9" s="50"/>
      <c r="N9" s="50"/>
      <c r="O9" s="60"/>
      <c r="P9" s="61"/>
      <c r="Q9" s="50"/>
      <c r="R9" s="50"/>
      <c r="S9" s="50"/>
      <c r="T9" s="50"/>
      <c r="U9" s="60"/>
      <c r="V9" s="58"/>
      <c r="W9" s="50"/>
      <c r="X9" s="50"/>
      <c r="Y9" s="50"/>
      <c r="Z9" s="50"/>
      <c r="AA9" s="50"/>
    </row>
    <row r="10" spans="1:27" x14ac:dyDescent="0.2">
      <c r="A10" s="50"/>
      <c r="B10" s="50"/>
      <c r="C10" s="50"/>
      <c r="D10" s="50"/>
      <c r="E10" s="50"/>
      <c r="F10" s="50"/>
      <c r="G10" s="50"/>
      <c r="H10" s="50"/>
      <c r="I10" s="50"/>
      <c r="J10" s="60"/>
      <c r="K10" s="58"/>
      <c r="L10" s="50"/>
      <c r="M10" s="50"/>
      <c r="N10" s="50"/>
      <c r="O10" s="60"/>
      <c r="P10" s="61"/>
      <c r="Q10" s="50"/>
      <c r="R10" s="50"/>
      <c r="S10" s="50"/>
      <c r="T10" s="50"/>
      <c r="U10" s="60"/>
      <c r="V10" s="58"/>
      <c r="W10" s="50"/>
      <c r="X10" s="50"/>
      <c r="Y10" s="50"/>
      <c r="Z10" s="50"/>
      <c r="AA10" s="50"/>
    </row>
    <row r="11" spans="1:27" x14ac:dyDescent="0.2">
      <c r="A11" s="50"/>
      <c r="B11" s="50"/>
      <c r="C11" s="50"/>
      <c r="D11" s="50"/>
      <c r="E11" s="50"/>
      <c r="F11" s="50"/>
      <c r="G11" s="50"/>
      <c r="H11" s="50"/>
      <c r="I11" s="50"/>
      <c r="J11" s="60"/>
      <c r="K11" s="58"/>
      <c r="L11" s="50"/>
      <c r="M11" s="50"/>
      <c r="N11" s="50"/>
      <c r="O11" s="60"/>
      <c r="P11" s="61"/>
      <c r="Q11" s="50"/>
      <c r="R11" s="50"/>
      <c r="S11" s="50"/>
      <c r="T11" s="50"/>
      <c r="U11" s="60"/>
      <c r="V11" s="58"/>
      <c r="W11" s="50"/>
      <c r="X11" s="50"/>
      <c r="Y11" s="50"/>
      <c r="Z11" s="50"/>
      <c r="AA11" s="50"/>
    </row>
    <row r="12" spans="1:27" x14ac:dyDescent="0.2">
      <c r="A12" s="53"/>
      <c r="B12" s="50"/>
      <c r="C12" s="50"/>
      <c r="D12" s="50"/>
      <c r="E12" s="50"/>
      <c r="F12" s="50"/>
      <c r="G12" s="50"/>
      <c r="H12" s="50"/>
      <c r="I12" s="50"/>
      <c r="J12" s="60"/>
      <c r="K12" s="58"/>
      <c r="L12" s="50"/>
      <c r="M12" s="50"/>
      <c r="N12" s="50"/>
      <c r="O12" s="60"/>
      <c r="P12" s="61"/>
      <c r="Q12" s="50"/>
      <c r="R12" s="50"/>
      <c r="S12" s="50"/>
      <c r="T12" s="50"/>
      <c r="U12" s="60"/>
      <c r="V12" s="58"/>
      <c r="W12" s="50"/>
      <c r="X12" s="50"/>
      <c r="Y12" s="50"/>
      <c r="Z12" s="50"/>
      <c r="AA12" s="50"/>
    </row>
    <row r="13" spans="1:27" x14ac:dyDescent="0.2">
      <c r="A13" s="50"/>
      <c r="B13" s="50"/>
      <c r="C13" s="50"/>
      <c r="D13" s="50"/>
      <c r="E13" s="50"/>
      <c r="F13" s="50"/>
      <c r="G13" s="50"/>
      <c r="H13" s="50"/>
      <c r="I13" s="50"/>
      <c r="J13" s="60"/>
      <c r="K13" s="58"/>
      <c r="L13" s="50"/>
      <c r="M13" s="50"/>
      <c r="N13" s="50"/>
      <c r="O13" s="60"/>
      <c r="P13" s="61"/>
      <c r="Q13" s="50"/>
      <c r="R13" s="50"/>
      <c r="S13" s="50"/>
      <c r="T13" s="50"/>
      <c r="U13" s="60"/>
      <c r="V13" s="58"/>
      <c r="W13" s="50"/>
      <c r="X13" s="50"/>
      <c r="Y13" s="50"/>
      <c r="Z13" s="50"/>
      <c r="AA13" s="50"/>
    </row>
    <row r="14" spans="1:27" x14ac:dyDescent="0.2">
      <c r="A14" s="50"/>
      <c r="B14" s="50"/>
      <c r="C14" s="50"/>
      <c r="D14" s="50"/>
      <c r="E14" s="50"/>
      <c r="F14" s="50"/>
      <c r="G14" s="50"/>
      <c r="H14" s="50"/>
      <c r="I14" s="50"/>
      <c r="J14" s="60"/>
      <c r="K14" s="58"/>
      <c r="L14" s="50"/>
      <c r="M14" s="50"/>
      <c r="N14" s="50"/>
      <c r="O14" s="60"/>
      <c r="P14" s="61"/>
      <c r="Q14" s="50"/>
      <c r="R14" s="50"/>
      <c r="S14" s="50"/>
      <c r="T14" s="50"/>
      <c r="U14" s="60"/>
      <c r="V14" s="58"/>
      <c r="W14" s="50"/>
      <c r="X14" s="50"/>
      <c r="Y14" s="50"/>
      <c r="Z14" s="50"/>
      <c r="AA14" s="50"/>
    </row>
    <row r="15" spans="1:27" x14ac:dyDescent="0.2">
      <c r="A15" s="50"/>
      <c r="B15" s="50"/>
      <c r="C15" s="50"/>
      <c r="D15" s="50"/>
      <c r="E15" s="50"/>
      <c r="F15" s="50"/>
      <c r="G15" s="50"/>
      <c r="H15" s="50"/>
      <c r="I15" s="50"/>
      <c r="J15" s="60"/>
      <c r="K15" s="58"/>
      <c r="L15" s="50"/>
      <c r="M15" s="50"/>
      <c r="N15" s="50"/>
      <c r="O15" s="60"/>
      <c r="P15" s="61"/>
      <c r="Q15" s="50"/>
      <c r="R15" s="50"/>
      <c r="S15" s="50"/>
      <c r="T15" s="50"/>
      <c r="U15" s="60"/>
      <c r="V15" s="58"/>
      <c r="W15" s="50"/>
      <c r="X15" s="50"/>
      <c r="Y15" s="50"/>
      <c r="Z15" s="50"/>
      <c r="AA15" s="50"/>
    </row>
    <row r="16" spans="1:27" x14ac:dyDescent="0.2">
      <c r="A16" s="50"/>
      <c r="B16" s="50"/>
      <c r="C16" s="50"/>
      <c r="D16" s="50"/>
      <c r="E16" s="50"/>
      <c r="F16" s="50"/>
      <c r="G16" s="50"/>
      <c r="H16" s="50"/>
      <c r="I16" s="50"/>
      <c r="J16" s="60"/>
      <c r="K16" s="58"/>
      <c r="L16" s="50"/>
      <c r="M16" s="50"/>
      <c r="N16" s="50"/>
      <c r="O16" s="60"/>
      <c r="P16" s="61"/>
      <c r="Q16" s="50"/>
      <c r="R16" s="50"/>
      <c r="S16" s="50"/>
      <c r="T16" s="50"/>
      <c r="U16" s="60"/>
      <c r="V16" s="58"/>
      <c r="W16" s="50"/>
      <c r="X16" s="50"/>
      <c r="Y16" s="50"/>
      <c r="Z16" s="50"/>
      <c r="AA16" s="50"/>
    </row>
    <row r="17" spans="1:27" x14ac:dyDescent="0.2">
      <c r="A17" s="50"/>
      <c r="B17" s="50"/>
      <c r="C17" s="50"/>
      <c r="D17" s="50"/>
      <c r="E17" s="50"/>
      <c r="F17" s="50"/>
      <c r="G17" s="50"/>
      <c r="H17" s="50"/>
      <c r="I17" s="50"/>
      <c r="J17" s="60"/>
      <c r="K17" s="58"/>
      <c r="L17" s="50"/>
      <c r="M17" s="50"/>
      <c r="N17" s="50"/>
      <c r="O17" s="60"/>
      <c r="P17" s="61"/>
      <c r="Q17" s="50"/>
      <c r="R17" s="50"/>
      <c r="S17" s="50"/>
      <c r="T17" s="50"/>
      <c r="U17" s="60"/>
      <c r="V17" s="58"/>
      <c r="W17" s="50"/>
      <c r="X17" s="50"/>
      <c r="Y17" s="50"/>
      <c r="Z17" s="50"/>
      <c r="AA17" s="50"/>
    </row>
    <row r="18" spans="1:27" x14ac:dyDescent="0.2">
      <c r="A18" s="50"/>
      <c r="B18" s="50"/>
      <c r="C18" s="50"/>
      <c r="D18" s="50"/>
      <c r="E18" s="50"/>
      <c r="F18" s="50"/>
      <c r="G18" s="50"/>
      <c r="H18" s="50"/>
      <c r="I18" s="50"/>
      <c r="J18" s="60"/>
      <c r="K18" s="58"/>
      <c r="L18" s="50"/>
      <c r="M18" s="50"/>
      <c r="N18" s="50"/>
      <c r="O18" s="60"/>
      <c r="P18" s="61"/>
      <c r="Q18" s="50"/>
      <c r="R18" s="50"/>
      <c r="S18" s="50"/>
      <c r="T18" s="50"/>
      <c r="U18" s="60"/>
      <c r="V18" s="58"/>
      <c r="W18" s="50"/>
      <c r="X18" s="50"/>
      <c r="Y18" s="50"/>
      <c r="Z18" s="50"/>
      <c r="AA18" s="50"/>
    </row>
    <row r="19" spans="1:27" x14ac:dyDescent="0.2">
      <c r="A19" s="50"/>
      <c r="B19" s="50"/>
      <c r="C19" s="50"/>
      <c r="D19" s="50"/>
      <c r="E19" s="50"/>
      <c r="F19" s="50"/>
      <c r="G19" s="50"/>
      <c r="H19" s="50"/>
      <c r="I19" s="50"/>
      <c r="J19" s="60"/>
      <c r="K19" s="58"/>
      <c r="L19" s="50"/>
      <c r="M19" s="50"/>
      <c r="N19" s="50"/>
      <c r="O19" s="60"/>
      <c r="P19" s="61"/>
      <c r="Q19" s="50"/>
      <c r="R19" s="50"/>
      <c r="S19" s="50"/>
      <c r="T19" s="50"/>
      <c r="U19" s="60"/>
      <c r="V19" s="58"/>
      <c r="W19" s="50"/>
      <c r="X19" s="50"/>
      <c r="Y19" s="50"/>
      <c r="Z19" s="50"/>
      <c r="AA19" s="50"/>
    </row>
    <row r="20" spans="1:27" x14ac:dyDescent="0.2">
      <c r="A20" s="50"/>
      <c r="B20" s="50"/>
      <c r="C20" s="50"/>
      <c r="D20" s="50"/>
      <c r="E20" s="50"/>
      <c r="F20" s="50"/>
      <c r="G20" s="50"/>
      <c r="H20" s="50"/>
      <c r="I20" s="50"/>
      <c r="J20" s="60"/>
      <c r="K20" s="58"/>
      <c r="L20" s="50"/>
      <c r="M20" s="50"/>
      <c r="N20" s="50"/>
      <c r="O20" s="60"/>
      <c r="P20" s="61"/>
      <c r="Q20" s="50"/>
      <c r="R20" s="50"/>
      <c r="S20" s="50"/>
      <c r="T20" s="50"/>
      <c r="U20" s="60"/>
      <c r="V20" s="58"/>
      <c r="W20" s="50"/>
      <c r="X20" s="50"/>
      <c r="Y20" s="50"/>
      <c r="Z20" s="50"/>
      <c r="AA20" s="50"/>
    </row>
    <row r="21" spans="1:27" x14ac:dyDescent="0.2">
      <c r="A21" s="50"/>
      <c r="B21" s="50"/>
      <c r="C21" s="50"/>
      <c r="D21" s="50"/>
      <c r="E21" s="50"/>
      <c r="F21" s="50"/>
      <c r="G21" s="50"/>
      <c r="H21" s="50"/>
      <c r="I21" s="50"/>
      <c r="J21" s="60"/>
      <c r="K21" s="58"/>
      <c r="L21" s="50"/>
      <c r="M21" s="50"/>
      <c r="N21" s="50"/>
      <c r="O21" s="60"/>
      <c r="P21" s="61"/>
      <c r="Q21" s="50"/>
      <c r="R21" s="50"/>
      <c r="S21" s="50"/>
      <c r="T21" s="50"/>
      <c r="U21" s="60"/>
      <c r="V21" s="58"/>
      <c r="W21" s="50"/>
      <c r="X21" s="50"/>
      <c r="Y21" s="50"/>
      <c r="Z21" s="50"/>
      <c r="AA21" s="50"/>
    </row>
    <row r="22" spans="1:27" x14ac:dyDescent="0.2">
      <c r="A22" s="50"/>
      <c r="B22" s="50"/>
      <c r="C22" s="50"/>
      <c r="D22" s="50"/>
      <c r="E22" s="50"/>
      <c r="F22" s="50"/>
      <c r="G22" s="50"/>
      <c r="H22" s="50"/>
      <c r="I22" s="50"/>
      <c r="J22" s="60"/>
      <c r="K22" s="58"/>
      <c r="L22" s="50"/>
      <c r="M22" s="50"/>
      <c r="N22" s="50"/>
      <c r="O22" s="60"/>
      <c r="P22" s="61"/>
      <c r="Q22" s="50"/>
      <c r="R22" s="50"/>
      <c r="S22" s="50"/>
      <c r="T22" s="50"/>
      <c r="U22" s="60"/>
      <c r="V22" s="58"/>
      <c r="W22" s="50"/>
      <c r="X22" s="50"/>
      <c r="Y22" s="50"/>
      <c r="Z22" s="50"/>
      <c r="AA22" s="50"/>
    </row>
    <row r="23" spans="1:27" x14ac:dyDescent="0.2">
      <c r="A23" s="50"/>
      <c r="B23" s="50"/>
      <c r="C23" s="50"/>
      <c r="D23" s="50"/>
      <c r="E23" s="50"/>
      <c r="F23" s="50"/>
      <c r="G23" s="50"/>
      <c r="H23" s="50"/>
      <c r="I23" s="50"/>
      <c r="J23" s="60"/>
      <c r="K23" s="58"/>
      <c r="L23" s="50"/>
      <c r="M23" s="50"/>
      <c r="N23" s="50"/>
      <c r="O23" s="60"/>
      <c r="P23" s="61"/>
      <c r="Q23" s="50"/>
      <c r="R23" s="50"/>
      <c r="S23" s="50"/>
      <c r="T23" s="50"/>
      <c r="U23" s="60"/>
      <c r="V23" s="58"/>
      <c r="W23" s="50"/>
      <c r="X23" s="50"/>
      <c r="Y23" s="50"/>
      <c r="Z23" s="50"/>
      <c r="AA23" s="50"/>
    </row>
    <row r="24" spans="1:27" x14ac:dyDescent="0.2">
      <c r="A24" s="50"/>
      <c r="B24" s="50"/>
      <c r="C24" s="50"/>
      <c r="D24" s="50"/>
      <c r="E24" s="50"/>
      <c r="F24" s="50"/>
      <c r="G24" s="50"/>
      <c r="H24" s="50"/>
      <c r="I24" s="50"/>
      <c r="J24" s="60"/>
      <c r="K24" s="58"/>
      <c r="L24" s="50"/>
      <c r="M24" s="50"/>
      <c r="N24" s="50"/>
      <c r="O24" s="60"/>
      <c r="P24" s="61"/>
      <c r="Q24" s="50"/>
      <c r="R24" s="50"/>
      <c r="S24" s="50"/>
      <c r="T24" s="50"/>
      <c r="U24" s="60"/>
      <c r="V24" s="58"/>
      <c r="W24" s="50"/>
      <c r="X24" s="50"/>
      <c r="Y24" s="50"/>
      <c r="Z24" s="50"/>
      <c r="AA24" s="50"/>
    </row>
    <row r="25" spans="1:27" x14ac:dyDescent="0.2">
      <c r="A25" s="50"/>
      <c r="B25" s="50"/>
      <c r="C25" s="50"/>
      <c r="D25" s="50"/>
      <c r="E25" s="50"/>
      <c r="F25" s="50"/>
      <c r="G25" s="50"/>
      <c r="H25" s="50"/>
      <c r="I25" s="50"/>
      <c r="J25" s="60"/>
      <c r="K25" s="58"/>
      <c r="L25" s="50"/>
      <c r="M25" s="50"/>
      <c r="N25" s="50"/>
      <c r="O25" s="60"/>
      <c r="P25" s="61"/>
      <c r="Q25" s="50"/>
      <c r="R25" s="50"/>
      <c r="S25" s="50"/>
      <c r="T25" s="50"/>
      <c r="U25" s="60"/>
      <c r="V25" s="58"/>
      <c r="W25" s="50"/>
      <c r="X25" s="50"/>
      <c r="Y25" s="50"/>
      <c r="Z25" s="50"/>
      <c r="AA25" s="50"/>
    </row>
    <row r="26" spans="1:27" x14ac:dyDescent="0.2">
      <c r="A26" s="50"/>
      <c r="B26" s="50"/>
      <c r="C26" s="50"/>
      <c r="D26" s="50"/>
      <c r="E26" s="50"/>
      <c r="F26" s="50"/>
      <c r="G26" s="50"/>
      <c r="H26" s="50"/>
      <c r="I26" s="50"/>
      <c r="J26" s="60"/>
      <c r="K26" s="58"/>
      <c r="L26" s="50"/>
      <c r="M26" s="50"/>
      <c r="N26" s="50"/>
      <c r="O26" s="60"/>
      <c r="P26" s="61"/>
      <c r="Q26" s="50"/>
      <c r="R26" s="50"/>
      <c r="S26" s="50"/>
      <c r="T26" s="50"/>
      <c r="U26" s="60"/>
      <c r="V26" s="58"/>
      <c r="W26" s="50"/>
      <c r="X26" s="50"/>
      <c r="Y26" s="50"/>
      <c r="Z26" s="50"/>
      <c r="AA26" s="50"/>
    </row>
    <row r="27" spans="1:27" x14ac:dyDescent="0.2">
      <c r="A27" s="50"/>
      <c r="B27" s="50"/>
      <c r="C27" s="50"/>
      <c r="D27" s="50"/>
      <c r="E27" s="50"/>
      <c r="F27" s="50"/>
      <c r="G27" s="50"/>
      <c r="H27" s="50"/>
      <c r="I27" s="50"/>
      <c r="J27" s="60"/>
      <c r="K27" s="58"/>
      <c r="L27" s="50"/>
      <c r="M27" s="50"/>
      <c r="N27" s="50"/>
      <c r="O27" s="60"/>
      <c r="P27" s="61"/>
      <c r="Q27" s="50"/>
      <c r="R27" s="50"/>
      <c r="S27" s="50"/>
      <c r="T27" s="50"/>
      <c r="U27" s="60"/>
      <c r="V27" s="58"/>
      <c r="W27" s="50"/>
      <c r="X27" s="50"/>
      <c r="Y27" s="50"/>
      <c r="Z27" s="50"/>
      <c r="AA27" s="50"/>
    </row>
    <row r="28" spans="1:27" x14ac:dyDescent="0.2">
      <c r="A28" s="50"/>
      <c r="B28" s="50"/>
      <c r="C28" s="50"/>
      <c r="D28" s="50"/>
      <c r="E28" s="50"/>
      <c r="F28" s="50"/>
      <c r="G28" s="50"/>
      <c r="H28" s="50"/>
      <c r="I28" s="50"/>
      <c r="J28" s="60"/>
      <c r="K28" s="58"/>
      <c r="L28" s="50"/>
      <c r="M28" s="50"/>
      <c r="N28" s="50"/>
      <c r="O28" s="60"/>
      <c r="P28" s="61"/>
      <c r="Q28" s="50"/>
      <c r="R28" s="50"/>
      <c r="S28" s="50"/>
      <c r="T28" s="50"/>
      <c r="U28" s="60"/>
      <c r="V28" s="58"/>
      <c r="W28" s="50"/>
      <c r="X28" s="50"/>
      <c r="Y28" s="50"/>
      <c r="Z28" s="50"/>
      <c r="AA28" s="50"/>
    </row>
    <row r="29" spans="1:27" x14ac:dyDescent="0.2">
      <c r="A29" s="50"/>
      <c r="B29" s="50"/>
      <c r="C29" s="50"/>
      <c r="D29" s="50"/>
      <c r="E29" s="50"/>
      <c r="F29" s="50"/>
      <c r="G29" s="50"/>
      <c r="H29" s="50"/>
      <c r="I29" s="50"/>
      <c r="J29" s="60"/>
      <c r="K29" s="58"/>
      <c r="L29" s="50"/>
      <c r="M29" s="50"/>
      <c r="N29" s="50"/>
      <c r="O29" s="60"/>
      <c r="P29" s="61"/>
      <c r="Q29" s="50"/>
      <c r="R29" s="50"/>
      <c r="S29" s="50"/>
      <c r="T29" s="50"/>
      <c r="U29" s="60"/>
      <c r="V29" s="58"/>
      <c r="W29" s="50"/>
      <c r="X29" s="50"/>
      <c r="Y29" s="50"/>
      <c r="Z29" s="50"/>
      <c r="AA29" s="50"/>
    </row>
    <row r="30" spans="1:27" s="49" customFormat="1" ht="25.5" x14ac:dyDescent="0.2">
      <c r="A30" s="54" t="s">
        <v>155</v>
      </c>
      <c r="B30" s="51">
        <f>COUNT(B6:B29)</f>
        <v>0</v>
      </c>
      <c r="C30" s="55"/>
      <c r="D30" s="55"/>
      <c r="E30" s="55"/>
      <c r="F30" s="55"/>
      <c r="G30" s="55"/>
      <c r="H30" s="55"/>
      <c r="I30" s="55"/>
      <c r="J30" s="55"/>
      <c r="K30" s="56" t="s">
        <v>156</v>
      </c>
      <c r="L30" s="50">
        <f>SUM(L6:L29)</f>
        <v>0</v>
      </c>
      <c r="M30" s="50">
        <f>SUM(M6:M29)</f>
        <v>0</v>
      </c>
      <c r="N30" s="104" t="s">
        <v>157</v>
      </c>
      <c r="O30" s="105"/>
      <c r="P30" s="61">
        <f t="shared" ref="P30:AA30" si="0">COUNT(P6:P29)</f>
        <v>0</v>
      </c>
      <c r="Q30" s="61">
        <f t="shared" si="0"/>
        <v>0</v>
      </c>
      <c r="R30" s="61">
        <f t="shared" si="0"/>
        <v>0</v>
      </c>
      <c r="S30" s="61">
        <f t="shared" si="0"/>
        <v>0</v>
      </c>
      <c r="T30" s="61">
        <f t="shared" si="0"/>
        <v>0</v>
      </c>
      <c r="U30" s="61">
        <f t="shared" si="0"/>
        <v>0</v>
      </c>
      <c r="V30" s="61">
        <f t="shared" si="0"/>
        <v>0</v>
      </c>
      <c r="W30" s="61">
        <f t="shared" si="0"/>
        <v>0</v>
      </c>
      <c r="X30" s="61">
        <f t="shared" si="0"/>
        <v>0</v>
      </c>
      <c r="Y30" s="61">
        <f t="shared" si="0"/>
        <v>0</v>
      </c>
      <c r="Z30" s="61">
        <f t="shared" si="0"/>
        <v>0</v>
      </c>
      <c r="AA30" s="61">
        <f t="shared" si="0"/>
        <v>0</v>
      </c>
    </row>
  </sheetData>
  <mergeCells count="22">
    <mergeCell ref="V4:AA4"/>
    <mergeCell ref="I4:I5"/>
    <mergeCell ref="J4:J5"/>
    <mergeCell ref="K4:K5"/>
    <mergeCell ref="L4:L5"/>
    <mergeCell ref="P4:U4"/>
    <mergeCell ref="A4:A5"/>
    <mergeCell ref="B4:B5"/>
    <mergeCell ref="C4:C5"/>
    <mergeCell ref="D4:D5"/>
    <mergeCell ref="H4:H5"/>
    <mergeCell ref="O4:O5"/>
    <mergeCell ref="V3:AA3"/>
    <mergeCell ref="B3:J3"/>
    <mergeCell ref="N30:O30"/>
    <mergeCell ref="K3:O3"/>
    <mergeCell ref="P3:U3"/>
    <mergeCell ref="M4:M5"/>
    <mergeCell ref="N4:N5"/>
    <mergeCell ref="E4:E5"/>
    <mergeCell ref="F4:F5"/>
    <mergeCell ref="G4:G5"/>
  </mergeCells>
  <phoneticPr fontId="0" type="noConversion"/>
  <pageMargins left="0.75" right="0.75" top="1" bottom="1" header="0.5" footer="0.5"/>
  <pageSetup scale="43" orientation="portrait" r:id="rId1"/>
  <headerFooter alignWithMargins="0">
    <oddFooter>&amp;R&amp;"Times New Roman,Regular"&amp;8revision date:  8/6/2007</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2"/>
  <sheetViews>
    <sheetView zoomScale="75" workbookViewId="0">
      <selection activeCell="A32" sqref="A32"/>
    </sheetView>
  </sheetViews>
  <sheetFormatPr defaultRowHeight="15" x14ac:dyDescent="0.2"/>
  <cols>
    <col min="1" max="1" width="24" customWidth="1"/>
    <col min="2" max="2" width="15.44140625" customWidth="1"/>
    <col min="3" max="3" width="8" customWidth="1"/>
    <col min="4" max="4" width="10" customWidth="1"/>
    <col min="5" max="5" width="11" customWidth="1"/>
  </cols>
  <sheetData>
    <row r="1" spans="1:5" ht="19.5" thickBot="1" x14ac:dyDescent="0.35">
      <c r="A1" s="71">
        <f ca="1">NOW()</f>
        <v>41698.467277314812</v>
      </c>
      <c r="B1" s="72" t="str">
        <f>assumptions!B1</f>
        <v>Project Name Here</v>
      </c>
      <c r="C1" s="73"/>
      <c r="D1" s="73"/>
      <c r="E1" s="68"/>
    </row>
    <row r="2" spans="1:5" ht="16.5" thickTop="1" x14ac:dyDescent="0.25">
      <c r="A2" s="38"/>
      <c r="B2" s="38"/>
      <c r="C2" s="38"/>
      <c r="D2" s="77" t="s">
        <v>12</v>
      </c>
      <c r="E2" s="38"/>
    </row>
    <row r="3" spans="1:5" ht="15.75" x14ac:dyDescent="0.25">
      <c r="A3" s="2"/>
      <c r="B3" s="15" t="s">
        <v>36</v>
      </c>
      <c r="C3" s="6" t="s">
        <v>37</v>
      </c>
      <c r="D3" s="6" t="s">
        <v>38</v>
      </c>
      <c r="E3" s="2"/>
    </row>
    <row r="4" spans="1:5" ht="15.75" x14ac:dyDescent="0.25">
      <c r="A4" s="4" t="s">
        <v>39</v>
      </c>
      <c r="B4" s="2"/>
      <c r="C4" s="2"/>
      <c r="D4" s="2"/>
      <c r="E4" s="2"/>
    </row>
    <row r="5" spans="1:5" ht="15.75" x14ac:dyDescent="0.25">
      <c r="A5" s="4" t="s">
        <v>40</v>
      </c>
      <c r="B5" s="7"/>
      <c r="C5" s="7">
        <f t="shared" ref="C5:C12" si="0">B5/12</f>
        <v>0</v>
      </c>
      <c r="D5" s="7" t="e">
        <f>C5/'rent summary'!$D$25</f>
        <v>#DIV/0!</v>
      </c>
      <c r="E5" s="10" t="e">
        <f>B5/'rent summary'!G37</f>
        <v>#DIV/0!</v>
      </c>
    </row>
    <row r="6" spans="1:5" ht="15.75" x14ac:dyDescent="0.25">
      <c r="A6" s="4" t="s">
        <v>196</v>
      </c>
      <c r="B6" s="7"/>
      <c r="C6" s="7">
        <f t="shared" si="0"/>
        <v>0</v>
      </c>
      <c r="D6" s="7" t="e">
        <f>C6/'rent summary'!$D$25</f>
        <v>#DIV/0!</v>
      </c>
      <c r="E6" s="2"/>
    </row>
    <row r="7" spans="1:5" ht="15.75" x14ac:dyDescent="0.25">
      <c r="A7" s="4" t="s">
        <v>42</v>
      </c>
      <c r="B7" s="7"/>
      <c r="C7" s="7">
        <f t="shared" si="0"/>
        <v>0</v>
      </c>
      <c r="D7" s="7" t="e">
        <f>C7/'rent summary'!$D$25</f>
        <v>#DIV/0!</v>
      </c>
      <c r="E7" s="2"/>
    </row>
    <row r="8" spans="1:5" ht="15.75" x14ac:dyDescent="0.25">
      <c r="A8" s="4" t="s">
        <v>43</v>
      </c>
      <c r="B8" s="7"/>
      <c r="C8" s="7">
        <f t="shared" si="0"/>
        <v>0</v>
      </c>
      <c r="D8" s="7" t="e">
        <f>C8/'rent summary'!$D$25</f>
        <v>#DIV/0!</v>
      </c>
      <c r="E8" s="2"/>
    </row>
    <row r="9" spans="1:5" ht="15.75" x14ac:dyDescent="0.25">
      <c r="A9" s="4" t="s">
        <v>44</v>
      </c>
      <c r="B9" s="2"/>
      <c r="C9" s="7">
        <f t="shared" si="0"/>
        <v>0</v>
      </c>
      <c r="D9" s="7" t="e">
        <f>C9/'rent summary'!$D$25</f>
        <v>#DIV/0!</v>
      </c>
      <c r="E9" s="2"/>
    </row>
    <row r="10" spans="1:5" ht="15.75" x14ac:dyDescent="0.25">
      <c r="A10" s="4" t="s">
        <v>41</v>
      </c>
      <c r="B10" s="7"/>
      <c r="C10" s="7">
        <f t="shared" si="0"/>
        <v>0</v>
      </c>
      <c r="D10" s="7" t="e">
        <f>C10/'rent summary'!$D$25</f>
        <v>#DIV/0!</v>
      </c>
      <c r="E10" s="2"/>
    </row>
    <row r="11" spans="1:5" ht="15.75" x14ac:dyDescent="0.25">
      <c r="A11" s="4" t="s">
        <v>45</v>
      </c>
      <c r="B11" s="2"/>
      <c r="C11" s="7">
        <f t="shared" si="0"/>
        <v>0</v>
      </c>
      <c r="D11" s="16" t="e">
        <f>C11/'rent summary'!$D$25</f>
        <v>#DIV/0!</v>
      </c>
      <c r="E11" s="2"/>
    </row>
    <row r="12" spans="1:5" ht="15.75" x14ac:dyDescent="0.25">
      <c r="A12" s="4" t="s">
        <v>46</v>
      </c>
      <c r="B12" s="9">
        <f>SUM(B5:B11)</f>
        <v>0</v>
      </c>
      <c r="C12" s="9">
        <f t="shared" si="0"/>
        <v>0</v>
      </c>
      <c r="D12" s="7" t="e">
        <f>C12/'rent summary'!$D$25</f>
        <v>#DIV/0!</v>
      </c>
      <c r="E12" s="2"/>
    </row>
    <row r="13" spans="1:5" ht="15.75" x14ac:dyDescent="0.25">
      <c r="A13" s="2"/>
      <c r="B13" s="2"/>
      <c r="C13" s="2"/>
      <c r="D13" s="2"/>
      <c r="E13" s="2"/>
    </row>
    <row r="14" spans="1:5" ht="15.75" x14ac:dyDescent="0.25">
      <c r="A14" s="4" t="s">
        <v>25</v>
      </c>
      <c r="B14" s="2"/>
      <c r="C14" s="2"/>
      <c r="D14" s="2"/>
      <c r="E14" s="2"/>
    </row>
    <row r="15" spans="1:5" ht="15.75" x14ac:dyDescent="0.25">
      <c r="A15" s="4" t="s">
        <v>223</v>
      </c>
      <c r="B15" s="7"/>
      <c r="C15" s="7">
        <f t="shared" ref="C15:C20" si="1">B15/12</f>
        <v>0</v>
      </c>
      <c r="D15" s="7" t="e">
        <f>C15/'rent summary'!$D$25</f>
        <v>#DIV/0!</v>
      </c>
      <c r="E15" s="2"/>
    </row>
    <row r="16" spans="1:5" ht="15.75" x14ac:dyDescent="0.25">
      <c r="A16" s="4" t="s">
        <v>224</v>
      </c>
      <c r="B16" s="2"/>
      <c r="C16" s="7">
        <f t="shared" si="1"/>
        <v>0</v>
      </c>
      <c r="D16" s="7" t="e">
        <f>C16/'rent summary'!$D$25</f>
        <v>#DIV/0!</v>
      </c>
      <c r="E16" s="2"/>
    </row>
    <row r="17" spans="1:5" ht="15.75" x14ac:dyDescent="0.25">
      <c r="A17" s="4" t="s">
        <v>225</v>
      </c>
      <c r="B17" s="2"/>
      <c r="C17" s="7">
        <f t="shared" si="1"/>
        <v>0</v>
      </c>
      <c r="D17" s="7" t="e">
        <f>C17/'rent summary'!$D$25</f>
        <v>#DIV/0!</v>
      </c>
      <c r="E17" s="2"/>
    </row>
    <row r="18" spans="1:5" ht="15.75" x14ac:dyDescent="0.25">
      <c r="A18" s="4" t="s">
        <v>222</v>
      </c>
      <c r="B18" s="2"/>
      <c r="C18" s="7">
        <f t="shared" si="1"/>
        <v>0</v>
      </c>
      <c r="D18" s="7" t="e">
        <f>C18/'rent summary'!$D$25</f>
        <v>#DIV/0!</v>
      </c>
      <c r="E18" s="2"/>
    </row>
    <row r="19" spans="1:5" ht="15.75" x14ac:dyDescent="0.25">
      <c r="A19" s="4" t="s">
        <v>45</v>
      </c>
      <c r="B19" s="7"/>
      <c r="C19" s="7">
        <f t="shared" si="1"/>
        <v>0</v>
      </c>
      <c r="D19" s="16" t="e">
        <f>C19/'rent summary'!$D$25</f>
        <v>#DIV/0!</v>
      </c>
      <c r="E19" s="2"/>
    </row>
    <row r="20" spans="1:5" ht="15.75" x14ac:dyDescent="0.25">
      <c r="A20" s="4" t="s">
        <v>47</v>
      </c>
      <c r="B20" s="9">
        <f>SUM(B15:B19)</f>
        <v>0</v>
      </c>
      <c r="C20" s="9">
        <f t="shared" si="1"/>
        <v>0</v>
      </c>
      <c r="D20" s="7" t="e">
        <f>C20/'rent summary'!$D$25</f>
        <v>#DIV/0!</v>
      </c>
      <c r="E20" s="2"/>
    </row>
    <row r="21" spans="1:5" ht="15.75" x14ac:dyDescent="0.25">
      <c r="A21" s="2"/>
      <c r="B21" s="2"/>
      <c r="C21" s="2"/>
      <c r="D21" s="2"/>
      <c r="E21" s="2"/>
    </row>
    <row r="22" spans="1:5" ht="15.75" x14ac:dyDescent="0.25">
      <c r="A22" s="4" t="s">
        <v>48</v>
      </c>
      <c r="B22" s="2"/>
      <c r="C22" s="2"/>
      <c r="D22" s="2"/>
      <c r="E22" s="2"/>
    </row>
    <row r="23" spans="1:5" ht="15.75" x14ac:dyDescent="0.25">
      <c r="A23" s="4" t="s">
        <v>105</v>
      </c>
      <c r="B23" s="2"/>
      <c r="C23" s="7">
        <f t="shared" ref="C23:C35" si="2">B23/12</f>
        <v>0</v>
      </c>
      <c r="D23" s="7" t="e">
        <f>C23/'rent summary'!$D$25</f>
        <v>#DIV/0!</v>
      </c>
      <c r="E23" s="2"/>
    </row>
    <row r="24" spans="1:5" ht="15.75" x14ac:dyDescent="0.25">
      <c r="A24" s="4" t="s">
        <v>197</v>
      </c>
      <c r="B24" s="2"/>
      <c r="C24" s="7">
        <f t="shared" si="2"/>
        <v>0</v>
      </c>
      <c r="D24" s="7" t="e">
        <f>C24/'rent summary'!$D$25</f>
        <v>#DIV/0!</v>
      </c>
      <c r="E24" s="2"/>
    </row>
    <row r="25" spans="1:5" ht="15.75" x14ac:dyDescent="0.25">
      <c r="A25" s="4" t="s">
        <v>198</v>
      </c>
      <c r="B25" s="7"/>
      <c r="C25" s="7">
        <f t="shared" si="2"/>
        <v>0</v>
      </c>
      <c r="D25" s="7" t="e">
        <f>C25/'rent summary'!$D$25</f>
        <v>#DIV/0!</v>
      </c>
      <c r="E25" s="2"/>
    </row>
    <row r="26" spans="1:5" ht="15.75" x14ac:dyDescent="0.25">
      <c r="A26" s="4" t="s">
        <v>199</v>
      </c>
      <c r="B26" s="2"/>
      <c r="C26" s="7">
        <f t="shared" si="2"/>
        <v>0</v>
      </c>
      <c r="D26" s="7" t="e">
        <f>C26/'rent summary'!$D$25</f>
        <v>#DIV/0!</v>
      </c>
      <c r="E26" s="2"/>
    </row>
    <row r="27" spans="1:5" ht="15.75" x14ac:dyDescent="0.25">
      <c r="A27" s="4" t="s">
        <v>200</v>
      </c>
      <c r="B27" s="7"/>
      <c r="C27" s="7">
        <f t="shared" si="2"/>
        <v>0</v>
      </c>
      <c r="D27" s="7" t="e">
        <f>C27/'rent summary'!$D$25</f>
        <v>#DIV/0!</v>
      </c>
      <c r="E27" s="2"/>
    </row>
    <row r="28" spans="1:5" ht="15.75" x14ac:dyDescent="0.25">
      <c r="A28" s="4" t="s">
        <v>201</v>
      </c>
      <c r="B28" s="2"/>
      <c r="C28" s="7">
        <f t="shared" si="2"/>
        <v>0</v>
      </c>
      <c r="D28" s="7" t="e">
        <f>C28/'rent summary'!$D$25</f>
        <v>#DIV/0!</v>
      </c>
      <c r="E28" s="2"/>
    </row>
    <row r="29" spans="1:5" ht="15.75" x14ac:dyDescent="0.25">
      <c r="A29" s="4" t="s">
        <v>202</v>
      </c>
      <c r="B29" s="2"/>
      <c r="C29" s="7">
        <f t="shared" si="2"/>
        <v>0</v>
      </c>
      <c r="D29" s="7" t="e">
        <f>C29/'rent summary'!$D$25</f>
        <v>#DIV/0!</v>
      </c>
      <c r="E29" s="2"/>
    </row>
    <row r="30" spans="1:5" ht="15.75" x14ac:dyDescent="0.25">
      <c r="A30" s="4" t="s">
        <v>203</v>
      </c>
      <c r="B30" s="2"/>
      <c r="C30" s="7">
        <f t="shared" si="2"/>
        <v>0</v>
      </c>
      <c r="D30" s="7" t="e">
        <f>C30/'rent summary'!$D$25</f>
        <v>#DIV/0!</v>
      </c>
      <c r="E30" s="2"/>
    </row>
    <row r="31" spans="1:5" ht="15.75" x14ac:dyDescent="0.25">
      <c r="A31" s="4" t="s">
        <v>204</v>
      </c>
      <c r="B31" s="2"/>
      <c r="C31" s="7">
        <f t="shared" si="2"/>
        <v>0</v>
      </c>
      <c r="D31" s="7" t="e">
        <f>C31/'rent summary'!$D$25</f>
        <v>#DIV/0!</v>
      </c>
      <c r="E31" s="2"/>
    </row>
    <row r="32" spans="1:5" ht="15.75" x14ac:dyDescent="0.25">
      <c r="A32" s="4" t="s">
        <v>205</v>
      </c>
      <c r="B32" s="2"/>
      <c r="C32" s="7">
        <f t="shared" si="2"/>
        <v>0</v>
      </c>
      <c r="D32" s="7" t="e">
        <f>C32/'rent summary'!$D$25</f>
        <v>#DIV/0!</v>
      </c>
      <c r="E32" s="2"/>
    </row>
    <row r="33" spans="1:5" ht="15.75" x14ac:dyDescent="0.25">
      <c r="A33" s="4" t="s">
        <v>206</v>
      </c>
      <c r="B33" s="2"/>
      <c r="C33" s="7">
        <f t="shared" si="2"/>
        <v>0</v>
      </c>
      <c r="D33" s="7" t="e">
        <f>C33/'rent summary'!$D$25</f>
        <v>#DIV/0!</v>
      </c>
      <c r="E33" s="2"/>
    </row>
    <row r="34" spans="1:5" ht="15.75" x14ac:dyDescent="0.25">
      <c r="A34" s="4" t="s">
        <v>45</v>
      </c>
      <c r="B34" s="2"/>
      <c r="C34" s="7">
        <f t="shared" si="2"/>
        <v>0</v>
      </c>
      <c r="D34" s="16" t="e">
        <f>C34/'rent summary'!$D$25</f>
        <v>#DIV/0!</v>
      </c>
      <c r="E34" s="2"/>
    </row>
    <row r="35" spans="1:5" ht="15.75" x14ac:dyDescent="0.25">
      <c r="A35" s="4" t="s">
        <v>49</v>
      </c>
      <c r="B35" s="9">
        <f>SUM(B23:B34)</f>
        <v>0</v>
      </c>
      <c r="C35" s="9">
        <f t="shared" si="2"/>
        <v>0</v>
      </c>
      <c r="D35" s="7" t="e">
        <f>C35/'rent summary'!$D$25</f>
        <v>#DIV/0!</v>
      </c>
      <c r="E35" s="2"/>
    </row>
    <row r="36" spans="1:5" ht="15.75" x14ac:dyDescent="0.25">
      <c r="A36" s="2"/>
      <c r="B36" s="2"/>
      <c r="C36" s="2"/>
      <c r="D36" s="2"/>
      <c r="E36" s="87" t="s">
        <v>194</v>
      </c>
    </row>
    <row r="37" spans="1:5" ht="15.75" x14ac:dyDescent="0.25">
      <c r="A37" s="4" t="s">
        <v>106</v>
      </c>
      <c r="B37" s="7"/>
      <c r="C37" s="7">
        <f t="shared" ref="C37:C43" si="3">B37/12</f>
        <v>0</v>
      </c>
      <c r="D37" s="7" t="e">
        <f>C37/'rent summary'!$D$25</f>
        <v>#DIV/0!</v>
      </c>
      <c r="E37" s="88" t="s">
        <v>195</v>
      </c>
    </row>
    <row r="38" spans="1:5" ht="15.75" x14ac:dyDescent="0.25">
      <c r="A38" s="4" t="s">
        <v>107</v>
      </c>
      <c r="B38" s="7"/>
      <c r="C38" s="7">
        <f t="shared" si="3"/>
        <v>0</v>
      </c>
      <c r="D38" s="7" t="e">
        <f>C38/'rent summary'!$D$25</f>
        <v>#DIV/0!</v>
      </c>
      <c r="E38" s="89" t="e">
        <f>D38+D37+D35+D20+D12</f>
        <v>#DIV/0!</v>
      </c>
    </row>
    <row r="39" spans="1:5" ht="15.75" x14ac:dyDescent="0.25">
      <c r="A39" s="4" t="s">
        <v>104</v>
      </c>
      <c r="B39" s="7"/>
      <c r="C39" s="7">
        <f t="shared" si="3"/>
        <v>0</v>
      </c>
      <c r="D39" s="7" t="e">
        <f>C39/'rent summary'!$D$25</f>
        <v>#DIV/0!</v>
      </c>
      <c r="E39" s="2"/>
    </row>
    <row r="40" spans="1:5" ht="15.75" x14ac:dyDescent="0.25">
      <c r="A40" s="4" t="s">
        <v>108</v>
      </c>
      <c r="B40" s="7"/>
      <c r="C40" s="7">
        <f t="shared" si="3"/>
        <v>0</v>
      </c>
      <c r="D40" s="7" t="e">
        <f>C40/'rent summary'!$D$25</f>
        <v>#DIV/0!</v>
      </c>
      <c r="E40" s="2"/>
    </row>
    <row r="41" spans="1:5" ht="15.75" x14ac:dyDescent="0.25">
      <c r="A41" s="4" t="s">
        <v>109</v>
      </c>
      <c r="B41" s="7"/>
      <c r="C41" s="7">
        <f t="shared" si="3"/>
        <v>0</v>
      </c>
      <c r="D41" s="7" t="e">
        <f>C41/'rent summary'!$D$25</f>
        <v>#DIV/0!</v>
      </c>
      <c r="E41" s="2"/>
    </row>
    <row r="42" spans="1:5" ht="15.75" x14ac:dyDescent="0.25">
      <c r="A42" s="4" t="s">
        <v>14</v>
      </c>
      <c r="B42" s="7"/>
      <c r="C42" s="7">
        <f t="shared" si="3"/>
        <v>0</v>
      </c>
      <c r="D42" s="16" t="e">
        <f>C42/'rent summary'!$D$25</f>
        <v>#DIV/0!</v>
      </c>
      <c r="E42" s="2"/>
    </row>
    <row r="43" spans="1:5" ht="15.75" x14ac:dyDescent="0.25">
      <c r="A43" s="6" t="s">
        <v>19</v>
      </c>
      <c r="B43" s="9">
        <f>SUM(B37:B42)+B35+B20+B12</f>
        <v>0</v>
      </c>
      <c r="C43" s="9">
        <f t="shared" si="3"/>
        <v>0</v>
      </c>
      <c r="D43" s="7" t="e">
        <f>C43/'rent summary'!$D$25</f>
        <v>#DIV/0!</v>
      </c>
      <c r="E43" s="2"/>
    </row>
    <row r="44" spans="1:5" ht="15.75" x14ac:dyDescent="0.25">
      <c r="A44" s="2"/>
      <c r="B44" s="2"/>
      <c r="C44" s="2"/>
      <c r="D44" s="2"/>
      <c r="E44" s="2"/>
    </row>
    <row r="45" spans="1:5" ht="15.75" x14ac:dyDescent="0.25">
      <c r="A45" s="2"/>
      <c r="B45" s="2"/>
      <c r="C45" s="2"/>
      <c r="D45" s="2"/>
      <c r="E45" s="2"/>
    </row>
    <row r="46" spans="1:5" ht="15.75" x14ac:dyDescent="0.25">
      <c r="A46" s="2" t="s">
        <v>230</v>
      </c>
      <c r="B46" s="2"/>
      <c r="C46" s="2"/>
      <c r="D46" s="2"/>
      <c r="E46" s="2"/>
    </row>
    <row r="47" spans="1:5" ht="15.75" x14ac:dyDescent="0.25">
      <c r="A47" s="2"/>
    </row>
    <row r="48" spans="1:5" ht="15.75" x14ac:dyDescent="0.25">
      <c r="A48" s="39" t="s">
        <v>231</v>
      </c>
      <c r="B48">
        <v>0</v>
      </c>
    </row>
    <row r="49" spans="1:2" ht="15.75" x14ac:dyDescent="0.25">
      <c r="A49" s="39" t="s">
        <v>232</v>
      </c>
      <c r="B49">
        <v>0</v>
      </c>
    </row>
    <row r="50" spans="1:2" ht="15.75" x14ac:dyDescent="0.25">
      <c r="A50" s="39" t="s">
        <v>233</v>
      </c>
      <c r="B50">
        <v>0</v>
      </c>
    </row>
    <row r="51" spans="1:2" ht="15.75" x14ac:dyDescent="0.25">
      <c r="A51" s="96" t="s">
        <v>234</v>
      </c>
      <c r="B51" s="70">
        <v>0</v>
      </c>
    </row>
    <row r="52" spans="1:2" ht="35.25" customHeight="1" x14ac:dyDescent="0.25">
      <c r="A52" s="97" t="s">
        <v>235</v>
      </c>
      <c r="B52">
        <f>B43-SUM(B48:B51)</f>
        <v>0</v>
      </c>
    </row>
  </sheetData>
  <phoneticPr fontId="0" type="noConversion"/>
  <pageMargins left="0.75" right="0.75" top="1" bottom="1" header="0.5" footer="0.5"/>
  <pageSetup scale="77" orientation="portrait" r:id="rId1"/>
  <headerFooter alignWithMargins="0">
    <oddFooter>&amp;R&amp;"Times New Roman,Regular"&amp;8revision date:  8/6/2007</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2"/>
  <sheetViews>
    <sheetView topLeftCell="A37" zoomScale="75" workbookViewId="0">
      <selection activeCell="C45" sqref="C45"/>
    </sheetView>
  </sheetViews>
  <sheetFormatPr defaultRowHeight="15" x14ac:dyDescent="0.2"/>
  <cols>
    <col min="1" max="1" width="27.77734375" customWidth="1"/>
    <col min="2" max="3" width="9.88671875" customWidth="1"/>
    <col min="4" max="5" width="9.77734375" customWidth="1"/>
  </cols>
  <sheetData>
    <row r="1" spans="1:34" ht="20.25" thickTop="1" thickBot="1" x14ac:dyDescent="0.35">
      <c r="A1" s="14">
        <f ca="1">NOW()</f>
        <v>41698.467277314812</v>
      </c>
      <c r="B1" s="24"/>
      <c r="C1" s="24" t="str">
        <f>assumptions!B1</f>
        <v>Project Name Here</v>
      </c>
      <c r="D1" s="12"/>
      <c r="E1" s="12"/>
      <c r="F1" s="20"/>
      <c r="G1" s="12"/>
      <c r="H1" s="12"/>
      <c r="I1" s="12"/>
      <c r="J1" s="12"/>
      <c r="K1" s="12"/>
      <c r="L1" s="12"/>
      <c r="M1" s="12"/>
      <c r="N1" s="12"/>
      <c r="O1" s="12"/>
      <c r="P1" s="12"/>
      <c r="Q1" s="12"/>
      <c r="R1" s="12"/>
      <c r="S1" s="12"/>
      <c r="T1" s="12"/>
      <c r="U1" s="12"/>
      <c r="V1" s="12"/>
      <c r="W1" s="12"/>
      <c r="X1" s="12"/>
      <c r="Y1" s="12"/>
      <c r="Z1" s="20" t="s">
        <v>50</v>
      </c>
      <c r="AA1" s="14">
        <f ca="1">NOW()</f>
        <v>41698.467277314812</v>
      </c>
      <c r="AB1" s="12"/>
      <c r="AC1" s="12"/>
      <c r="AD1" s="12"/>
      <c r="AE1" s="12"/>
      <c r="AF1" s="12"/>
      <c r="AG1" s="2"/>
      <c r="AH1" s="2"/>
    </row>
    <row r="2" spans="1:34" ht="16.5" thickTop="1" x14ac:dyDescent="0.25">
      <c r="A2" s="12"/>
      <c r="B2" s="92" t="s">
        <v>51</v>
      </c>
      <c r="C2" s="11">
        <v>1</v>
      </c>
      <c r="D2" s="11">
        <f t="shared" ref="D2:S2" si="0">C2+1</f>
        <v>2</v>
      </c>
      <c r="E2" s="11">
        <f t="shared" si="0"/>
        <v>3</v>
      </c>
      <c r="F2" s="11">
        <f t="shared" si="0"/>
        <v>4</v>
      </c>
      <c r="G2" s="11">
        <f t="shared" si="0"/>
        <v>5</v>
      </c>
      <c r="H2" s="11">
        <f t="shared" si="0"/>
        <v>6</v>
      </c>
      <c r="I2" s="11">
        <f t="shared" si="0"/>
        <v>7</v>
      </c>
      <c r="J2" s="11">
        <f t="shared" si="0"/>
        <v>8</v>
      </c>
      <c r="K2" s="11">
        <f t="shared" si="0"/>
        <v>9</v>
      </c>
      <c r="L2" s="11">
        <f t="shared" si="0"/>
        <v>10</v>
      </c>
      <c r="M2" s="11">
        <f t="shared" si="0"/>
        <v>11</v>
      </c>
      <c r="N2" s="11">
        <f t="shared" si="0"/>
        <v>12</v>
      </c>
      <c r="O2" s="11">
        <f t="shared" si="0"/>
        <v>13</v>
      </c>
      <c r="P2" s="11">
        <f t="shared" si="0"/>
        <v>14</v>
      </c>
      <c r="Q2" s="11">
        <f t="shared" si="0"/>
        <v>15</v>
      </c>
      <c r="R2" s="11">
        <f t="shared" si="0"/>
        <v>16</v>
      </c>
      <c r="S2" s="11">
        <f t="shared" si="0"/>
        <v>17</v>
      </c>
      <c r="T2" s="11">
        <f t="shared" ref="T2:AF2" si="1">S2+1</f>
        <v>18</v>
      </c>
      <c r="U2" s="11">
        <f t="shared" si="1"/>
        <v>19</v>
      </c>
      <c r="V2" s="11">
        <f t="shared" si="1"/>
        <v>20</v>
      </c>
      <c r="W2" s="11">
        <f t="shared" si="1"/>
        <v>21</v>
      </c>
      <c r="X2" s="11">
        <f t="shared" si="1"/>
        <v>22</v>
      </c>
      <c r="Y2" s="11">
        <f t="shared" si="1"/>
        <v>23</v>
      </c>
      <c r="Z2" s="11">
        <f t="shared" si="1"/>
        <v>24</v>
      </c>
      <c r="AA2" s="11">
        <f t="shared" si="1"/>
        <v>25</v>
      </c>
      <c r="AB2" s="11">
        <f t="shared" si="1"/>
        <v>26</v>
      </c>
      <c r="AC2" s="11">
        <f t="shared" si="1"/>
        <v>27</v>
      </c>
      <c r="AD2" s="11">
        <f t="shared" si="1"/>
        <v>28</v>
      </c>
      <c r="AE2" s="11">
        <f t="shared" si="1"/>
        <v>29</v>
      </c>
      <c r="AF2" s="11">
        <f t="shared" si="1"/>
        <v>30</v>
      </c>
      <c r="AG2" s="2"/>
      <c r="AH2" s="2"/>
    </row>
    <row r="3" spans="1:34" ht="15.75" x14ac:dyDescent="0.25">
      <c r="A3" s="38"/>
      <c r="B3" s="40"/>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2"/>
      <c r="AH3" s="2"/>
    </row>
    <row r="4" spans="1:34" ht="15.75" x14ac:dyDescent="0.25">
      <c r="A4" s="2" t="s">
        <v>173</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2"/>
      <c r="AH4" s="2"/>
    </row>
    <row r="5" spans="1:34" ht="15.75" x14ac:dyDescent="0.25">
      <c r="A5" s="6" t="s">
        <v>174</v>
      </c>
      <c r="B5" s="2"/>
      <c r="C5" s="7">
        <f>'rent summary'!G25</f>
        <v>0</v>
      </c>
      <c r="D5" s="7">
        <f>C5+(C5*assumptions!$E$3)</f>
        <v>0</v>
      </c>
      <c r="E5" s="7">
        <f>D5+(D5*assumptions!$E$3)</f>
        <v>0</v>
      </c>
      <c r="F5" s="7">
        <f>E5+(E5*assumptions!$E$3)</f>
        <v>0</v>
      </c>
      <c r="G5" s="7">
        <f>F5+(F5*assumptions!$E$3)</f>
        <v>0</v>
      </c>
      <c r="H5" s="7">
        <f>G5+(G5*assumptions!$E$3)</f>
        <v>0</v>
      </c>
      <c r="I5" s="7">
        <f>H5+(H5*assumptions!$E$3)</f>
        <v>0</v>
      </c>
      <c r="J5" s="7">
        <f>I5+(I5*assumptions!$E$3)</f>
        <v>0</v>
      </c>
      <c r="K5" s="7">
        <f>J5+(J5*assumptions!$E$3)</f>
        <v>0</v>
      </c>
      <c r="L5" s="7">
        <f>K5+(K5*assumptions!$E$3)</f>
        <v>0</v>
      </c>
      <c r="M5" s="7">
        <f>L5+(L5*assumptions!$E$3)</f>
        <v>0</v>
      </c>
      <c r="N5" s="7">
        <f>M5+(M5*assumptions!$E$3)</f>
        <v>0</v>
      </c>
      <c r="O5" s="7">
        <f>N5+(N5*assumptions!$E$3)</f>
        <v>0</v>
      </c>
      <c r="P5" s="7">
        <f>O5+(O5*assumptions!$E$3)</f>
        <v>0</v>
      </c>
      <c r="Q5" s="7">
        <f>P5+(P5*assumptions!$E$3)</f>
        <v>0</v>
      </c>
      <c r="R5" s="7">
        <f>Q5+(Q5*assumptions!$E$3)</f>
        <v>0</v>
      </c>
      <c r="S5" s="7">
        <f>R5+(R5*assumptions!$E$3)</f>
        <v>0</v>
      </c>
      <c r="T5" s="7">
        <f>S5+(S5*assumptions!$E$3)</f>
        <v>0</v>
      </c>
      <c r="U5" s="7">
        <f>T5+(T5*assumptions!$E$3)</f>
        <v>0</v>
      </c>
      <c r="V5" s="7">
        <f>U5+(U5*assumptions!$E$3)</f>
        <v>0</v>
      </c>
      <c r="W5" s="7">
        <f>V5+(V5*assumptions!$E$3)</f>
        <v>0</v>
      </c>
      <c r="X5" s="7">
        <f>W5+(W5*assumptions!$E$3)</f>
        <v>0</v>
      </c>
      <c r="Y5" s="7">
        <f>X5+(X5*assumptions!$E$3)</f>
        <v>0</v>
      </c>
      <c r="Z5" s="7">
        <f>Y5+(Y5*assumptions!$E$3)</f>
        <v>0</v>
      </c>
      <c r="AA5" s="7">
        <f>Z5+(Z5*assumptions!$E$3)</f>
        <v>0</v>
      </c>
      <c r="AB5" s="7">
        <f>AA5+(AA5*assumptions!$E$3)</f>
        <v>0</v>
      </c>
      <c r="AC5" s="7">
        <f>AB5+(AB5*assumptions!$E$3)</f>
        <v>0</v>
      </c>
      <c r="AD5" s="7">
        <f>AC5+(AC5*assumptions!$E$3)</f>
        <v>0</v>
      </c>
      <c r="AE5" s="7">
        <f>AD5+(AD5*assumptions!$E$3)</f>
        <v>0</v>
      </c>
      <c r="AF5" s="7">
        <f>AE5+(AE5*assumptions!$E$3)</f>
        <v>0</v>
      </c>
      <c r="AG5" s="2"/>
      <c r="AH5" s="2"/>
    </row>
    <row r="6" spans="1:34" ht="15.75" x14ac:dyDescent="0.25">
      <c r="A6" s="6" t="s">
        <v>175</v>
      </c>
      <c r="B6" s="2"/>
      <c r="C6" s="7">
        <f>SUM('rent summary'!G32:G35)</f>
        <v>0</v>
      </c>
      <c r="D6" s="7">
        <f>C6+(C6*assumptions!$E$4)</f>
        <v>0</v>
      </c>
      <c r="E6" s="7">
        <f>D6+(D6*assumptions!$E$4)</f>
        <v>0</v>
      </c>
      <c r="F6" s="7">
        <f>E6+(E6*assumptions!$E$4)</f>
        <v>0</v>
      </c>
      <c r="G6" s="7">
        <f>F6+(F6*assumptions!$E$4)</f>
        <v>0</v>
      </c>
      <c r="H6" s="7">
        <f>G6+(G6*assumptions!$E$4)</f>
        <v>0</v>
      </c>
      <c r="I6" s="7">
        <f>H6+(H6*assumptions!$E$4)</f>
        <v>0</v>
      </c>
      <c r="J6" s="7">
        <f>I6+(I6*assumptions!$E$4)</f>
        <v>0</v>
      </c>
      <c r="K6" s="7">
        <f>J6+(J6*assumptions!$E$4)</f>
        <v>0</v>
      </c>
      <c r="L6" s="7">
        <f>K6+(K6*assumptions!$E$4)</f>
        <v>0</v>
      </c>
      <c r="M6" s="7">
        <f>L6+(L6*assumptions!$E$4)</f>
        <v>0</v>
      </c>
      <c r="N6" s="7">
        <f>M6+(M6*assumptions!$E$4)</f>
        <v>0</v>
      </c>
      <c r="O6" s="7">
        <f>N6+(N6*assumptions!$E$4)</f>
        <v>0</v>
      </c>
      <c r="P6" s="7">
        <f>O6+(O6*assumptions!$E$4)</f>
        <v>0</v>
      </c>
      <c r="Q6" s="7">
        <f>P6+(P6*assumptions!$E$4)</f>
        <v>0</v>
      </c>
      <c r="R6" s="7">
        <f>Q6+(Q6*assumptions!$E$4)</f>
        <v>0</v>
      </c>
      <c r="S6" s="7">
        <f>R6+(R6*assumptions!$E$4)</f>
        <v>0</v>
      </c>
      <c r="T6" s="7">
        <f>S6+(S6*assumptions!$E$4)</f>
        <v>0</v>
      </c>
      <c r="U6" s="7">
        <f>T6+(T6*assumptions!$E$4)</f>
        <v>0</v>
      </c>
      <c r="V6" s="7">
        <f>U6+(U6*assumptions!$E$4)</f>
        <v>0</v>
      </c>
      <c r="W6" s="7">
        <f>V6+(V6*assumptions!$E$4)</f>
        <v>0</v>
      </c>
      <c r="X6" s="7">
        <f>W6+(W6*assumptions!$E$4)</f>
        <v>0</v>
      </c>
      <c r="Y6" s="7">
        <f>X6+(X6*assumptions!$E$4)</f>
        <v>0</v>
      </c>
      <c r="Z6" s="7">
        <f>Y6+(Y6*assumptions!$E$4)</f>
        <v>0</v>
      </c>
      <c r="AA6" s="7">
        <f>Z6+(Z6*assumptions!$E$4)</f>
        <v>0</v>
      </c>
      <c r="AB6" s="7">
        <f>AA6+(AA6*assumptions!$E$4)</f>
        <v>0</v>
      </c>
      <c r="AC6" s="7">
        <f>AB6+(AB6*assumptions!$E$4)</f>
        <v>0</v>
      </c>
      <c r="AD6" s="7">
        <f>AC6+(AC6*assumptions!$E$4)</f>
        <v>0</v>
      </c>
      <c r="AE6" s="7">
        <f>AD6+(AD6*assumptions!$E$4)</f>
        <v>0</v>
      </c>
      <c r="AF6" s="7">
        <f>AE6+(AE6*assumptions!$E$4)</f>
        <v>0</v>
      </c>
      <c r="AG6" s="2"/>
      <c r="AH6" s="2"/>
    </row>
    <row r="7" spans="1:34" ht="15.75" x14ac:dyDescent="0.25">
      <c r="A7" s="6" t="s">
        <v>176</v>
      </c>
      <c r="B7" s="2"/>
      <c r="C7" s="7">
        <f>'rent summary'!G27</f>
        <v>0</v>
      </c>
      <c r="D7" s="7">
        <f>-D5*assumptions!$E$7</f>
        <v>0</v>
      </c>
      <c r="E7" s="7">
        <f>-E5*assumptions!$E$7</f>
        <v>0</v>
      </c>
      <c r="F7" s="7">
        <f>-F5*assumptions!$E$7</f>
        <v>0</v>
      </c>
      <c r="G7" s="7">
        <f>-G5*assumptions!$E$7</f>
        <v>0</v>
      </c>
      <c r="H7" s="7">
        <f>-H5*assumptions!$E$7</f>
        <v>0</v>
      </c>
      <c r="I7" s="7">
        <f>-I5*assumptions!$E$7</f>
        <v>0</v>
      </c>
      <c r="J7" s="7">
        <f>-J5*assumptions!$E$7</f>
        <v>0</v>
      </c>
      <c r="K7" s="7">
        <f>-K5*assumptions!$E$7</f>
        <v>0</v>
      </c>
      <c r="L7" s="7">
        <f>-L5*assumptions!$E$7</f>
        <v>0</v>
      </c>
      <c r="M7" s="7">
        <f>-M5*assumptions!$E$7</f>
        <v>0</v>
      </c>
      <c r="N7" s="7">
        <f>-N5*assumptions!$E$7</f>
        <v>0</v>
      </c>
      <c r="O7" s="7">
        <f>-O5*assumptions!$E$7</f>
        <v>0</v>
      </c>
      <c r="P7" s="7">
        <f>-P5*assumptions!$E$7</f>
        <v>0</v>
      </c>
      <c r="Q7" s="7">
        <f>-Q5*assumptions!$E$7</f>
        <v>0</v>
      </c>
      <c r="R7" s="7">
        <f>-R5*assumptions!$E$7</f>
        <v>0</v>
      </c>
      <c r="S7" s="7">
        <f>-S5*assumptions!$E$7</f>
        <v>0</v>
      </c>
      <c r="T7" s="7">
        <f>-T5*assumptions!$E$7</f>
        <v>0</v>
      </c>
      <c r="U7" s="7">
        <f>-U5*assumptions!$E$7</f>
        <v>0</v>
      </c>
      <c r="V7" s="7">
        <f>-V5*assumptions!$E$7</f>
        <v>0</v>
      </c>
      <c r="W7" s="7">
        <f>-W5*assumptions!$E$7</f>
        <v>0</v>
      </c>
      <c r="X7" s="7">
        <f>-X5*assumptions!$E$7</f>
        <v>0</v>
      </c>
      <c r="Y7" s="7">
        <f>-Y5*assumptions!$E$7</f>
        <v>0</v>
      </c>
      <c r="Z7" s="7">
        <f>-Z5*assumptions!$E$7</f>
        <v>0</v>
      </c>
      <c r="AA7" s="7">
        <f>-AA5*assumptions!$E$7</f>
        <v>0</v>
      </c>
      <c r="AB7" s="7">
        <f>-AB5*assumptions!$E$7</f>
        <v>0</v>
      </c>
      <c r="AC7" s="7">
        <f>-AC5*assumptions!$E$7</f>
        <v>0</v>
      </c>
      <c r="AD7" s="7">
        <f>-AD5*assumptions!$E$7</f>
        <v>0</v>
      </c>
      <c r="AE7" s="7">
        <f>-AE5*assumptions!$E$7</f>
        <v>0</v>
      </c>
      <c r="AF7" s="7">
        <f>-AF5*assumptions!$E$7</f>
        <v>0</v>
      </c>
      <c r="AG7" s="2"/>
      <c r="AH7" s="2"/>
    </row>
    <row r="8" spans="1:34" ht="15.75" x14ac:dyDescent="0.25">
      <c r="A8" s="6" t="s">
        <v>177</v>
      </c>
      <c r="B8" s="2"/>
      <c r="C8" s="9">
        <f t="shared" ref="C8:R8" si="2">SUM(C5:C7)</f>
        <v>0</v>
      </c>
      <c r="D8" s="9">
        <f t="shared" si="2"/>
        <v>0</v>
      </c>
      <c r="E8" s="9">
        <f t="shared" si="2"/>
        <v>0</v>
      </c>
      <c r="F8" s="9">
        <f t="shared" si="2"/>
        <v>0</v>
      </c>
      <c r="G8" s="9">
        <f t="shared" si="2"/>
        <v>0</v>
      </c>
      <c r="H8" s="9">
        <f t="shared" si="2"/>
        <v>0</v>
      </c>
      <c r="I8" s="9">
        <f t="shared" si="2"/>
        <v>0</v>
      </c>
      <c r="J8" s="9">
        <f t="shared" si="2"/>
        <v>0</v>
      </c>
      <c r="K8" s="9">
        <f t="shared" si="2"/>
        <v>0</v>
      </c>
      <c r="L8" s="9">
        <f t="shared" si="2"/>
        <v>0</v>
      </c>
      <c r="M8" s="9">
        <f t="shared" si="2"/>
        <v>0</v>
      </c>
      <c r="N8" s="9">
        <f t="shared" si="2"/>
        <v>0</v>
      </c>
      <c r="O8" s="9">
        <f t="shared" si="2"/>
        <v>0</v>
      </c>
      <c r="P8" s="9">
        <f t="shared" si="2"/>
        <v>0</v>
      </c>
      <c r="Q8" s="9">
        <f t="shared" si="2"/>
        <v>0</v>
      </c>
      <c r="R8" s="9">
        <f t="shared" si="2"/>
        <v>0</v>
      </c>
      <c r="S8" s="9">
        <f t="shared" ref="S8:AF8" si="3">SUM(S5:S7)</f>
        <v>0</v>
      </c>
      <c r="T8" s="9">
        <f t="shared" si="3"/>
        <v>0</v>
      </c>
      <c r="U8" s="9">
        <f t="shared" si="3"/>
        <v>0</v>
      </c>
      <c r="V8" s="9">
        <f t="shared" si="3"/>
        <v>0</v>
      </c>
      <c r="W8" s="9">
        <f t="shared" si="3"/>
        <v>0</v>
      </c>
      <c r="X8" s="9">
        <f t="shared" si="3"/>
        <v>0</v>
      </c>
      <c r="Y8" s="9">
        <f t="shared" si="3"/>
        <v>0</v>
      </c>
      <c r="Z8" s="9">
        <f t="shared" si="3"/>
        <v>0</v>
      </c>
      <c r="AA8" s="9">
        <f t="shared" si="3"/>
        <v>0</v>
      </c>
      <c r="AB8" s="9">
        <f t="shared" si="3"/>
        <v>0</v>
      </c>
      <c r="AC8" s="9">
        <f t="shared" si="3"/>
        <v>0</v>
      </c>
      <c r="AD8" s="9">
        <f t="shared" si="3"/>
        <v>0</v>
      </c>
      <c r="AE8" s="9">
        <f t="shared" si="3"/>
        <v>0</v>
      </c>
      <c r="AF8" s="9">
        <f t="shared" si="3"/>
        <v>0</v>
      </c>
      <c r="AG8" s="2"/>
      <c r="AH8" s="2"/>
    </row>
    <row r="9" spans="1:34" ht="15.75" x14ac:dyDescent="0.25">
      <c r="A9" s="4" t="s">
        <v>178</v>
      </c>
      <c r="B9" s="8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2"/>
      <c r="AH9" s="2"/>
    </row>
    <row r="10" spans="1:34" ht="15.75" x14ac:dyDescent="0.25">
      <c r="A10" s="6" t="s">
        <v>179</v>
      </c>
      <c r="B10" s="2"/>
      <c r="C10" s="7">
        <f>expenses!B43-SUM(expenses!B39:B41)</f>
        <v>0</v>
      </c>
      <c r="D10" s="7">
        <f>C10+(C10*assumptions!$E$6)</f>
        <v>0</v>
      </c>
      <c r="E10" s="7">
        <f>D10+(D10*assumptions!$E$6)</f>
        <v>0</v>
      </c>
      <c r="F10" s="7">
        <f>E10+(E10*assumptions!$E$6)</f>
        <v>0</v>
      </c>
      <c r="G10" s="7">
        <f>F10+(F10*assumptions!$E$6)</f>
        <v>0</v>
      </c>
      <c r="H10" s="7">
        <f>G10+(G10*assumptions!$E$6)</f>
        <v>0</v>
      </c>
      <c r="I10" s="7">
        <f>H10+(H10*assumptions!$E$6)</f>
        <v>0</v>
      </c>
      <c r="J10" s="7">
        <f>I10+(I10*assumptions!$E$6)</f>
        <v>0</v>
      </c>
      <c r="K10" s="7">
        <f>J10+(J10*assumptions!$E$6)</f>
        <v>0</v>
      </c>
      <c r="L10" s="7">
        <f>K10+(K10*assumptions!$E$6)</f>
        <v>0</v>
      </c>
      <c r="M10" s="7">
        <f>L10+(L10*assumptions!$E$6)</f>
        <v>0</v>
      </c>
      <c r="N10" s="7">
        <f>M10+(M10*assumptions!$E$6)</f>
        <v>0</v>
      </c>
      <c r="O10" s="7">
        <f>N10+(N10*assumptions!$E$6)</f>
        <v>0</v>
      </c>
      <c r="P10" s="7">
        <f>O10+(O10*assumptions!$E$6)</f>
        <v>0</v>
      </c>
      <c r="Q10" s="7">
        <f>P10+(P10*assumptions!$E$6)</f>
        <v>0</v>
      </c>
      <c r="R10" s="7">
        <f>Q10+(Q10*assumptions!$E$6)</f>
        <v>0</v>
      </c>
      <c r="S10" s="7">
        <f>R10+(R10*assumptions!$E$6)</f>
        <v>0</v>
      </c>
      <c r="T10" s="7">
        <f>S10+(S10*assumptions!$E$6)</f>
        <v>0</v>
      </c>
      <c r="U10" s="7">
        <f>T10+(T10*assumptions!$E$6)</f>
        <v>0</v>
      </c>
      <c r="V10" s="7">
        <f>U10+(U10*assumptions!$E$6)</f>
        <v>0</v>
      </c>
      <c r="W10" s="7">
        <f>V10+(V10*assumptions!$E$6)</f>
        <v>0</v>
      </c>
      <c r="X10" s="7">
        <f>W10+(W10*assumptions!$E$6)</f>
        <v>0</v>
      </c>
      <c r="Y10" s="7">
        <f>X10+(X10*assumptions!$E$6)</f>
        <v>0</v>
      </c>
      <c r="Z10" s="7">
        <f>Y10+(Y10*assumptions!$E$6)</f>
        <v>0</v>
      </c>
      <c r="AA10" s="7">
        <f>Z10+(Z10*assumptions!$E$6)</f>
        <v>0</v>
      </c>
      <c r="AB10" s="7">
        <f>AA10+(AA10*assumptions!$E$6)</f>
        <v>0</v>
      </c>
      <c r="AC10" s="7">
        <f>AB10+(AB10*assumptions!$E$6)</f>
        <v>0</v>
      </c>
      <c r="AD10" s="7">
        <f>AC10+(AC10*assumptions!$E$6)</f>
        <v>0</v>
      </c>
      <c r="AE10" s="7">
        <f>AD10+(AD10*assumptions!$E$6)</f>
        <v>0</v>
      </c>
      <c r="AF10" s="7">
        <f>AE10+(AE10*assumptions!$E$6)</f>
        <v>0</v>
      </c>
      <c r="AG10" s="2"/>
      <c r="AH10" s="2"/>
    </row>
    <row r="11" spans="1:34" ht="15.75" x14ac:dyDescent="0.25">
      <c r="A11" s="6" t="s">
        <v>180</v>
      </c>
      <c r="B11" s="2"/>
      <c r="C11" s="7">
        <f>expenses!B39</f>
        <v>0</v>
      </c>
      <c r="D11" s="7">
        <f>C11*(1+assumptions!$E$3)</f>
        <v>0</v>
      </c>
      <c r="E11" s="7">
        <f>D11*(1+assumptions!$E$3)</f>
        <v>0</v>
      </c>
      <c r="F11" s="7">
        <f>E11*(1+assumptions!$E$3)</f>
        <v>0</v>
      </c>
      <c r="G11" s="7">
        <f>F11*(1+assumptions!$E$3)</f>
        <v>0</v>
      </c>
      <c r="H11" s="7">
        <f>G11*(1+assumptions!$E$3)</f>
        <v>0</v>
      </c>
      <c r="I11" s="7">
        <f>H11*(1+assumptions!$E$3)</f>
        <v>0</v>
      </c>
      <c r="J11" s="7">
        <f>I11*(1+assumptions!$E$3)</f>
        <v>0</v>
      </c>
      <c r="K11" s="7">
        <f>J11*(1+assumptions!$E$3)</f>
        <v>0</v>
      </c>
      <c r="L11" s="7">
        <f>K11*(1+assumptions!$E$3)</f>
        <v>0</v>
      </c>
      <c r="M11" s="7">
        <f>L11*(1+assumptions!$E$3)</f>
        <v>0</v>
      </c>
      <c r="N11" s="7">
        <f>M11*(1+assumptions!$E$3)</f>
        <v>0</v>
      </c>
      <c r="O11" s="7">
        <f>N11*(1+assumptions!$E$3)</f>
        <v>0</v>
      </c>
      <c r="P11" s="7">
        <f>O11*(1+assumptions!$E$3)</f>
        <v>0</v>
      </c>
      <c r="Q11" s="7">
        <f>P11*(1+assumptions!$E$3)</f>
        <v>0</v>
      </c>
      <c r="R11" s="7">
        <f>Q11*(1+assumptions!$E$3)</f>
        <v>0</v>
      </c>
      <c r="S11" s="7">
        <f>R11*(1+assumptions!$E$3)</f>
        <v>0</v>
      </c>
      <c r="T11" s="7">
        <f>S11*(1+assumptions!$E$3)</f>
        <v>0</v>
      </c>
      <c r="U11" s="7">
        <f>T11*(1+assumptions!$E$3)</f>
        <v>0</v>
      </c>
      <c r="V11" s="7">
        <f>U11*(1+assumptions!$E$3)</f>
        <v>0</v>
      </c>
      <c r="W11" s="7">
        <f>V11*(1+assumptions!$E$3)</f>
        <v>0</v>
      </c>
      <c r="X11" s="7">
        <f>W11*(1+assumptions!$E$3)</f>
        <v>0</v>
      </c>
      <c r="Y11" s="7">
        <f>X11*(1+assumptions!$E$3)</f>
        <v>0</v>
      </c>
      <c r="Z11" s="7">
        <f>Y11*(1+assumptions!$E$3)</f>
        <v>0</v>
      </c>
      <c r="AA11" s="7">
        <f>Z11*(1+assumptions!$E$3)</f>
        <v>0</v>
      </c>
      <c r="AB11" s="7">
        <f>AA11*(1+assumptions!$E$3)</f>
        <v>0</v>
      </c>
      <c r="AC11" s="7">
        <f>AB11*(1+assumptions!$E$3)</f>
        <v>0</v>
      </c>
      <c r="AD11" s="7">
        <f>AC11*(1+assumptions!$E$3)</f>
        <v>0</v>
      </c>
      <c r="AE11" s="7">
        <f>AD11*(1+assumptions!$E$3)</f>
        <v>0</v>
      </c>
      <c r="AF11" s="7">
        <f>AE11*(1+assumptions!$E$3)</f>
        <v>0</v>
      </c>
      <c r="AG11" s="2"/>
      <c r="AH11" s="2"/>
    </row>
    <row r="12" spans="1:34" ht="15.75" x14ac:dyDescent="0.25">
      <c r="A12" s="6" t="s">
        <v>181</v>
      </c>
      <c r="B12" s="2"/>
      <c r="C12" s="9">
        <f>C10+C11</f>
        <v>0</v>
      </c>
      <c r="D12" s="9">
        <f t="shared" ref="D12:AF12" si="4">D10+D11</f>
        <v>0</v>
      </c>
      <c r="E12" s="9">
        <f t="shared" si="4"/>
        <v>0</v>
      </c>
      <c r="F12" s="9">
        <f t="shared" si="4"/>
        <v>0</v>
      </c>
      <c r="G12" s="9">
        <f t="shared" si="4"/>
        <v>0</v>
      </c>
      <c r="H12" s="9">
        <f t="shared" si="4"/>
        <v>0</v>
      </c>
      <c r="I12" s="9">
        <f t="shared" si="4"/>
        <v>0</v>
      </c>
      <c r="J12" s="9">
        <f t="shared" si="4"/>
        <v>0</v>
      </c>
      <c r="K12" s="9">
        <f t="shared" si="4"/>
        <v>0</v>
      </c>
      <c r="L12" s="9">
        <f t="shared" si="4"/>
        <v>0</v>
      </c>
      <c r="M12" s="9">
        <f t="shared" si="4"/>
        <v>0</v>
      </c>
      <c r="N12" s="9">
        <f t="shared" si="4"/>
        <v>0</v>
      </c>
      <c r="O12" s="9">
        <f t="shared" si="4"/>
        <v>0</v>
      </c>
      <c r="P12" s="9">
        <f t="shared" si="4"/>
        <v>0</v>
      </c>
      <c r="Q12" s="9">
        <f t="shared" si="4"/>
        <v>0</v>
      </c>
      <c r="R12" s="9">
        <f t="shared" si="4"/>
        <v>0</v>
      </c>
      <c r="S12" s="9">
        <f t="shared" si="4"/>
        <v>0</v>
      </c>
      <c r="T12" s="9">
        <f t="shared" si="4"/>
        <v>0</v>
      </c>
      <c r="U12" s="9">
        <f t="shared" si="4"/>
        <v>0</v>
      </c>
      <c r="V12" s="9">
        <f t="shared" si="4"/>
        <v>0</v>
      </c>
      <c r="W12" s="9">
        <f t="shared" si="4"/>
        <v>0</v>
      </c>
      <c r="X12" s="9">
        <f t="shared" si="4"/>
        <v>0</v>
      </c>
      <c r="Y12" s="9">
        <f t="shared" si="4"/>
        <v>0</v>
      </c>
      <c r="Z12" s="9">
        <f t="shared" si="4"/>
        <v>0</v>
      </c>
      <c r="AA12" s="9">
        <f t="shared" si="4"/>
        <v>0</v>
      </c>
      <c r="AB12" s="9">
        <f t="shared" si="4"/>
        <v>0</v>
      </c>
      <c r="AC12" s="9">
        <f t="shared" si="4"/>
        <v>0</v>
      </c>
      <c r="AD12" s="9">
        <f t="shared" si="4"/>
        <v>0</v>
      </c>
      <c r="AE12" s="9">
        <f t="shared" si="4"/>
        <v>0</v>
      </c>
      <c r="AF12" s="9">
        <f t="shared" si="4"/>
        <v>0</v>
      </c>
      <c r="AG12" s="2"/>
      <c r="AH12" s="2"/>
    </row>
    <row r="13" spans="1:34" ht="15.75" x14ac:dyDescent="0.25">
      <c r="A13" s="6"/>
      <c r="B13" s="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2"/>
      <c r="AH13" s="2"/>
    </row>
    <row r="14" spans="1:34" ht="15.75" x14ac:dyDescent="0.25">
      <c r="A14" s="6" t="s">
        <v>52</v>
      </c>
      <c r="B14" s="2"/>
      <c r="C14" s="32">
        <f>C8-C12</f>
        <v>0</v>
      </c>
      <c r="D14" s="32">
        <f t="shared" ref="D14:AF14" si="5">D8-D12</f>
        <v>0</v>
      </c>
      <c r="E14" s="32">
        <f t="shared" si="5"/>
        <v>0</v>
      </c>
      <c r="F14" s="32">
        <f t="shared" si="5"/>
        <v>0</v>
      </c>
      <c r="G14" s="32">
        <f t="shared" si="5"/>
        <v>0</v>
      </c>
      <c r="H14" s="32">
        <f t="shared" si="5"/>
        <v>0</v>
      </c>
      <c r="I14" s="32">
        <f t="shared" si="5"/>
        <v>0</v>
      </c>
      <c r="J14" s="32">
        <f t="shared" si="5"/>
        <v>0</v>
      </c>
      <c r="K14" s="32">
        <f t="shared" si="5"/>
        <v>0</v>
      </c>
      <c r="L14" s="32">
        <f t="shared" si="5"/>
        <v>0</v>
      </c>
      <c r="M14" s="32">
        <f t="shared" si="5"/>
        <v>0</v>
      </c>
      <c r="N14" s="32">
        <f t="shared" si="5"/>
        <v>0</v>
      </c>
      <c r="O14" s="32">
        <f t="shared" si="5"/>
        <v>0</v>
      </c>
      <c r="P14" s="32">
        <f t="shared" si="5"/>
        <v>0</v>
      </c>
      <c r="Q14" s="32">
        <f t="shared" si="5"/>
        <v>0</v>
      </c>
      <c r="R14" s="32">
        <f t="shared" si="5"/>
        <v>0</v>
      </c>
      <c r="S14" s="32">
        <f t="shared" si="5"/>
        <v>0</v>
      </c>
      <c r="T14" s="32">
        <f t="shared" si="5"/>
        <v>0</v>
      </c>
      <c r="U14" s="32">
        <f t="shared" si="5"/>
        <v>0</v>
      </c>
      <c r="V14" s="32">
        <f t="shared" si="5"/>
        <v>0</v>
      </c>
      <c r="W14" s="32">
        <f t="shared" si="5"/>
        <v>0</v>
      </c>
      <c r="X14" s="32">
        <f t="shared" si="5"/>
        <v>0</v>
      </c>
      <c r="Y14" s="32">
        <f t="shared" si="5"/>
        <v>0</v>
      </c>
      <c r="Z14" s="32">
        <f t="shared" si="5"/>
        <v>0</v>
      </c>
      <c r="AA14" s="32">
        <f t="shared" si="5"/>
        <v>0</v>
      </c>
      <c r="AB14" s="32">
        <f t="shared" si="5"/>
        <v>0</v>
      </c>
      <c r="AC14" s="32">
        <f t="shared" si="5"/>
        <v>0</v>
      </c>
      <c r="AD14" s="32">
        <f t="shared" si="5"/>
        <v>0</v>
      </c>
      <c r="AE14" s="32">
        <f t="shared" si="5"/>
        <v>0</v>
      </c>
      <c r="AF14" s="32">
        <f t="shared" si="5"/>
        <v>0</v>
      </c>
      <c r="AG14" s="2"/>
      <c r="AH14" s="2"/>
    </row>
    <row r="15" spans="1:34" ht="15.75" x14ac:dyDescent="0.25">
      <c r="A15" s="4"/>
      <c r="B15" s="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2"/>
      <c r="AH15" s="2"/>
    </row>
    <row r="16" spans="1:34" ht="15.75" x14ac:dyDescent="0.25">
      <c r="A16" s="6" t="s">
        <v>207</v>
      </c>
      <c r="B16" s="2"/>
      <c r="C16" s="7" t="e">
        <f>amortizations!B19</f>
        <v>#NUM!</v>
      </c>
      <c r="D16" s="7" t="e">
        <f>amortizations!C19</f>
        <v>#NUM!</v>
      </c>
      <c r="E16" s="7" t="e">
        <f>amortizations!D19</f>
        <v>#NUM!</v>
      </c>
      <c r="F16" s="7">
        <f>amortizations!E19</f>
        <v>0</v>
      </c>
      <c r="G16" s="7">
        <f>amortizations!F19</f>
        <v>0</v>
      </c>
      <c r="H16" s="7">
        <f>amortizations!G19</f>
        <v>0</v>
      </c>
      <c r="I16" s="7">
        <f>amortizations!H19</f>
        <v>0</v>
      </c>
      <c r="J16" s="7">
        <f>amortizations!I19</f>
        <v>0</v>
      </c>
      <c r="K16" s="7">
        <f>amortizations!J19</f>
        <v>0</v>
      </c>
      <c r="L16" s="7">
        <f>amortizations!K19</f>
        <v>0</v>
      </c>
      <c r="M16" s="7">
        <f>amortizations!L19</f>
        <v>0</v>
      </c>
      <c r="N16" s="7">
        <f>amortizations!M19</f>
        <v>0</v>
      </c>
      <c r="O16" s="7">
        <f>amortizations!N19</f>
        <v>0</v>
      </c>
      <c r="P16" s="7">
        <f>amortizations!O19</f>
        <v>0</v>
      </c>
      <c r="Q16" s="7">
        <f>amortizations!P19</f>
        <v>0</v>
      </c>
      <c r="R16" s="7">
        <f>amortizations!Q19</f>
        <v>0</v>
      </c>
      <c r="S16" s="7">
        <f>amortizations!R19</f>
        <v>0</v>
      </c>
      <c r="T16" s="7">
        <f>amortizations!S19</f>
        <v>0</v>
      </c>
      <c r="U16" s="7">
        <f>amortizations!T19</f>
        <v>0</v>
      </c>
      <c r="V16" s="7">
        <f>amortizations!U19</f>
        <v>0</v>
      </c>
      <c r="W16" s="7">
        <f>amortizations!V19</f>
        <v>0</v>
      </c>
      <c r="X16" s="7">
        <f>amortizations!W19</f>
        <v>0</v>
      </c>
      <c r="Y16" s="7">
        <f>amortizations!X19</f>
        <v>0</v>
      </c>
      <c r="Z16" s="7">
        <f>amortizations!Y19</f>
        <v>0</v>
      </c>
      <c r="AA16" s="7">
        <f>amortizations!Z19</f>
        <v>0</v>
      </c>
      <c r="AB16" s="7">
        <f>amortizations!AA19</f>
        <v>0</v>
      </c>
      <c r="AC16" s="7">
        <f>amortizations!AB19</f>
        <v>0</v>
      </c>
      <c r="AD16" s="7">
        <f>amortizations!AC19</f>
        <v>0</v>
      </c>
      <c r="AE16" s="7">
        <f>amortizations!AD19</f>
        <v>0</v>
      </c>
      <c r="AF16" s="7">
        <f>amortizations!AE19</f>
        <v>0</v>
      </c>
      <c r="AG16" s="2"/>
      <c r="AH16" s="2"/>
    </row>
    <row r="17" spans="1:34" ht="15.75" x14ac:dyDescent="0.25">
      <c r="A17" s="6" t="s">
        <v>208</v>
      </c>
      <c r="B17" s="2"/>
      <c r="C17" s="7">
        <f>amortizations!B51</f>
        <v>0</v>
      </c>
      <c r="D17" s="7">
        <f>amortizations!C51</f>
        <v>0</v>
      </c>
      <c r="E17" s="7">
        <f>amortizations!D51</f>
        <v>0</v>
      </c>
      <c r="F17" s="7">
        <f>amortizations!E51</f>
        <v>0</v>
      </c>
      <c r="G17" s="7">
        <f>amortizations!F51</f>
        <v>0</v>
      </c>
      <c r="H17" s="7">
        <f>amortizations!G51</f>
        <v>0</v>
      </c>
      <c r="I17" s="7">
        <f>amortizations!H51</f>
        <v>0</v>
      </c>
      <c r="J17" s="7">
        <f>amortizations!I51</f>
        <v>0</v>
      </c>
      <c r="K17" s="7">
        <f>amortizations!J51</f>
        <v>0</v>
      </c>
      <c r="L17" s="7">
        <f>amortizations!K51</f>
        <v>0</v>
      </c>
      <c r="M17" s="7">
        <f>amortizations!L51</f>
        <v>0</v>
      </c>
      <c r="N17" s="7">
        <f>amortizations!M51</f>
        <v>0</v>
      </c>
      <c r="O17" s="7">
        <f>amortizations!N51</f>
        <v>0</v>
      </c>
      <c r="P17" s="7">
        <f>amortizations!O51</f>
        <v>0</v>
      </c>
      <c r="Q17" s="7">
        <f>amortizations!P51</f>
        <v>0</v>
      </c>
      <c r="R17" s="7">
        <f>amortizations!Q51</f>
        <v>0</v>
      </c>
      <c r="S17" s="7">
        <f>amortizations!R51</f>
        <v>0</v>
      </c>
      <c r="T17" s="7">
        <f>amortizations!S51</f>
        <v>0</v>
      </c>
      <c r="U17" s="7">
        <f>amortizations!T51</f>
        <v>0</v>
      </c>
      <c r="V17" s="7">
        <f>amortizations!U51</f>
        <v>0</v>
      </c>
      <c r="W17" s="7">
        <f>amortizations!V51</f>
        <v>0</v>
      </c>
      <c r="X17" s="7">
        <f>amortizations!W51</f>
        <v>0</v>
      </c>
      <c r="Y17" s="7">
        <f>amortizations!X51</f>
        <v>0</v>
      </c>
      <c r="Z17" s="7">
        <f>amortizations!Y51</f>
        <v>0</v>
      </c>
      <c r="AA17" s="7">
        <f>amortizations!Z51</f>
        <v>0</v>
      </c>
      <c r="AB17" s="7">
        <f>amortizations!AA51</f>
        <v>0</v>
      </c>
      <c r="AC17" s="7">
        <f>amortizations!AB51</f>
        <v>0</v>
      </c>
      <c r="AD17" s="7">
        <f>amortizations!AC51</f>
        <v>0</v>
      </c>
      <c r="AE17" s="7">
        <f>amortizations!AD51</f>
        <v>0</v>
      </c>
      <c r="AF17" s="7">
        <f>amortizations!AE51</f>
        <v>0</v>
      </c>
      <c r="AG17" s="2"/>
      <c r="AH17" s="2"/>
    </row>
    <row r="18" spans="1:34" ht="15.75" x14ac:dyDescent="0.25">
      <c r="A18" s="6" t="s">
        <v>183</v>
      </c>
      <c r="B18" s="2"/>
      <c r="C18" s="9" t="e">
        <f>C14-C16-C17</f>
        <v>#NUM!</v>
      </c>
      <c r="D18" s="9" t="e">
        <f t="shared" ref="D18:AF18" si="6">D14-D16-D17</f>
        <v>#NUM!</v>
      </c>
      <c r="E18" s="9" t="e">
        <f t="shared" si="6"/>
        <v>#NUM!</v>
      </c>
      <c r="F18" s="9">
        <f t="shared" si="6"/>
        <v>0</v>
      </c>
      <c r="G18" s="9">
        <f t="shared" si="6"/>
        <v>0</v>
      </c>
      <c r="H18" s="9">
        <f t="shared" si="6"/>
        <v>0</v>
      </c>
      <c r="I18" s="9">
        <f t="shared" si="6"/>
        <v>0</v>
      </c>
      <c r="J18" s="9">
        <f t="shared" si="6"/>
        <v>0</v>
      </c>
      <c r="K18" s="9">
        <f t="shared" si="6"/>
        <v>0</v>
      </c>
      <c r="L18" s="9">
        <f t="shared" si="6"/>
        <v>0</v>
      </c>
      <c r="M18" s="9">
        <f t="shared" si="6"/>
        <v>0</v>
      </c>
      <c r="N18" s="9">
        <f t="shared" si="6"/>
        <v>0</v>
      </c>
      <c r="O18" s="9">
        <f t="shared" si="6"/>
        <v>0</v>
      </c>
      <c r="P18" s="9">
        <f t="shared" si="6"/>
        <v>0</v>
      </c>
      <c r="Q18" s="9">
        <f t="shared" si="6"/>
        <v>0</v>
      </c>
      <c r="R18" s="9">
        <f t="shared" si="6"/>
        <v>0</v>
      </c>
      <c r="S18" s="9">
        <f t="shared" si="6"/>
        <v>0</v>
      </c>
      <c r="T18" s="9">
        <f t="shared" si="6"/>
        <v>0</v>
      </c>
      <c r="U18" s="9">
        <f t="shared" si="6"/>
        <v>0</v>
      </c>
      <c r="V18" s="9">
        <f t="shared" si="6"/>
        <v>0</v>
      </c>
      <c r="W18" s="9">
        <f t="shared" si="6"/>
        <v>0</v>
      </c>
      <c r="X18" s="9">
        <f t="shared" si="6"/>
        <v>0</v>
      </c>
      <c r="Y18" s="9">
        <f t="shared" si="6"/>
        <v>0</v>
      </c>
      <c r="Z18" s="9">
        <f t="shared" si="6"/>
        <v>0</v>
      </c>
      <c r="AA18" s="9">
        <f t="shared" si="6"/>
        <v>0</v>
      </c>
      <c r="AB18" s="9">
        <f t="shared" si="6"/>
        <v>0</v>
      </c>
      <c r="AC18" s="9">
        <f t="shared" si="6"/>
        <v>0</v>
      </c>
      <c r="AD18" s="9">
        <f t="shared" si="6"/>
        <v>0</v>
      </c>
      <c r="AE18" s="9">
        <f t="shared" si="6"/>
        <v>0</v>
      </c>
      <c r="AF18" s="9">
        <f t="shared" si="6"/>
        <v>0</v>
      </c>
      <c r="AG18" s="2"/>
      <c r="AH18" s="2"/>
    </row>
    <row r="19" spans="1:34" ht="15.75" x14ac:dyDescent="0.25">
      <c r="A19" s="6" t="s">
        <v>182</v>
      </c>
      <c r="B19" s="2"/>
      <c r="C19" s="7" t="e">
        <f t="shared" ref="C19:R19" si="7">IF(C18&lt;0,-C18,0)</f>
        <v>#NUM!</v>
      </c>
      <c r="D19" s="7" t="e">
        <f t="shared" si="7"/>
        <v>#NUM!</v>
      </c>
      <c r="E19" s="7" t="e">
        <f t="shared" si="7"/>
        <v>#NUM!</v>
      </c>
      <c r="F19" s="7">
        <f t="shared" si="7"/>
        <v>0</v>
      </c>
      <c r="G19" s="7">
        <f t="shared" si="7"/>
        <v>0</v>
      </c>
      <c r="H19" s="7">
        <f t="shared" si="7"/>
        <v>0</v>
      </c>
      <c r="I19" s="7">
        <f t="shared" si="7"/>
        <v>0</v>
      </c>
      <c r="J19" s="7">
        <f t="shared" si="7"/>
        <v>0</v>
      </c>
      <c r="K19" s="7">
        <f t="shared" si="7"/>
        <v>0</v>
      </c>
      <c r="L19" s="7">
        <f t="shared" si="7"/>
        <v>0</v>
      </c>
      <c r="M19" s="7">
        <f t="shared" si="7"/>
        <v>0</v>
      </c>
      <c r="N19" s="7">
        <f t="shared" si="7"/>
        <v>0</v>
      </c>
      <c r="O19" s="7">
        <f t="shared" si="7"/>
        <v>0</v>
      </c>
      <c r="P19" s="7">
        <f t="shared" si="7"/>
        <v>0</v>
      </c>
      <c r="Q19" s="7">
        <f t="shared" si="7"/>
        <v>0</v>
      </c>
      <c r="R19" s="7">
        <f t="shared" si="7"/>
        <v>0</v>
      </c>
      <c r="S19" s="7">
        <f t="shared" ref="S19:AF19" si="8">IF(S18&lt;0,-S18,0)</f>
        <v>0</v>
      </c>
      <c r="T19" s="7">
        <f t="shared" si="8"/>
        <v>0</v>
      </c>
      <c r="U19" s="7">
        <f t="shared" si="8"/>
        <v>0</v>
      </c>
      <c r="V19" s="7">
        <f t="shared" si="8"/>
        <v>0</v>
      </c>
      <c r="W19" s="7">
        <f t="shared" si="8"/>
        <v>0</v>
      </c>
      <c r="X19" s="7">
        <f t="shared" si="8"/>
        <v>0</v>
      </c>
      <c r="Y19" s="7">
        <f t="shared" si="8"/>
        <v>0</v>
      </c>
      <c r="Z19" s="7">
        <f t="shared" si="8"/>
        <v>0</v>
      </c>
      <c r="AA19" s="7">
        <f t="shared" si="8"/>
        <v>0</v>
      </c>
      <c r="AB19" s="7">
        <f t="shared" si="8"/>
        <v>0</v>
      </c>
      <c r="AC19" s="7">
        <f t="shared" si="8"/>
        <v>0</v>
      </c>
      <c r="AD19" s="7">
        <f t="shared" si="8"/>
        <v>0</v>
      </c>
      <c r="AE19" s="7">
        <f t="shared" si="8"/>
        <v>0</v>
      </c>
      <c r="AF19" s="7">
        <f t="shared" si="8"/>
        <v>0</v>
      </c>
      <c r="AG19" s="2"/>
      <c r="AH19" s="2"/>
    </row>
    <row r="20" spans="1:34" ht="15.75" x14ac:dyDescent="0.25">
      <c r="A20" s="6" t="s">
        <v>54</v>
      </c>
      <c r="B20" s="2"/>
      <c r="C20" s="9" t="e">
        <f t="shared" ref="C20:R20" si="9">C18+C19</f>
        <v>#NUM!</v>
      </c>
      <c r="D20" s="9" t="e">
        <f t="shared" si="9"/>
        <v>#NUM!</v>
      </c>
      <c r="E20" s="9" t="e">
        <f t="shared" si="9"/>
        <v>#NUM!</v>
      </c>
      <c r="F20" s="9">
        <f t="shared" si="9"/>
        <v>0</v>
      </c>
      <c r="G20" s="9">
        <f t="shared" si="9"/>
        <v>0</v>
      </c>
      <c r="H20" s="9">
        <f t="shared" si="9"/>
        <v>0</v>
      </c>
      <c r="I20" s="9">
        <f t="shared" si="9"/>
        <v>0</v>
      </c>
      <c r="J20" s="9">
        <f t="shared" si="9"/>
        <v>0</v>
      </c>
      <c r="K20" s="9">
        <f t="shared" si="9"/>
        <v>0</v>
      </c>
      <c r="L20" s="9">
        <f t="shared" si="9"/>
        <v>0</v>
      </c>
      <c r="M20" s="9">
        <f t="shared" si="9"/>
        <v>0</v>
      </c>
      <c r="N20" s="9">
        <f t="shared" si="9"/>
        <v>0</v>
      </c>
      <c r="O20" s="9">
        <f t="shared" si="9"/>
        <v>0</v>
      </c>
      <c r="P20" s="9">
        <f t="shared" si="9"/>
        <v>0</v>
      </c>
      <c r="Q20" s="9">
        <f t="shared" si="9"/>
        <v>0</v>
      </c>
      <c r="R20" s="9">
        <f t="shared" si="9"/>
        <v>0</v>
      </c>
      <c r="S20" s="9">
        <f t="shared" ref="S20:AF20" si="10">S18+S19</f>
        <v>0</v>
      </c>
      <c r="T20" s="9">
        <f t="shared" si="10"/>
        <v>0</v>
      </c>
      <c r="U20" s="9">
        <f t="shared" si="10"/>
        <v>0</v>
      </c>
      <c r="V20" s="9">
        <f t="shared" si="10"/>
        <v>0</v>
      </c>
      <c r="W20" s="9">
        <f t="shared" si="10"/>
        <v>0</v>
      </c>
      <c r="X20" s="9">
        <f t="shared" si="10"/>
        <v>0</v>
      </c>
      <c r="Y20" s="9">
        <f t="shared" si="10"/>
        <v>0</v>
      </c>
      <c r="Z20" s="9">
        <f t="shared" si="10"/>
        <v>0</v>
      </c>
      <c r="AA20" s="9">
        <f t="shared" si="10"/>
        <v>0</v>
      </c>
      <c r="AB20" s="9">
        <f t="shared" si="10"/>
        <v>0</v>
      </c>
      <c r="AC20" s="9">
        <f t="shared" si="10"/>
        <v>0</v>
      </c>
      <c r="AD20" s="9">
        <f t="shared" si="10"/>
        <v>0</v>
      </c>
      <c r="AE20" s="9">
        <f t="shared" si="10"/>
        <v>0</v>
      </c>
      <c r="AF20" s="9">
        <f t="shared" si="10"/>
        <v>0</v>
      </c>
      <c r="AG20" s="2"/>
      <c r="AH20" s="2"/>
    </row>
    <row r="21" spans="1:34" ht="15.75"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row>
    <row r="22" spans="1:34" ht="15.75" x14ac:dyDescent="0.25">
      <c r="A22" s="21" t="s">
        <v>55</v>
      </c>
      <c r="B22" s="2"/>
      <c r="C22" s="21" t="str">
        <f>IF(ISERR(C14/(C16+C17)),"N/A",C14/(C16+C17))</f>
        <v>N/A</v>
      </c>
      <c r="D22" s="21" t="str">
        <f t="shared" ref="D22:AF22" si="11">IF(ISERR(D14/(D16+D17)),"N/A",D14/(D16+D17))</f>
        <v>N/A</v>
      </c>
      <c r="E22" s="21" t="str">
        <f t="shared" si="11"/>
        <v>N/A</v>
      </c>
      <c r="F22" s="21" t="str">
        <f t="shared" si="11"/>
        <v>N/A</v>
      </c>
      <c r="G22" s="21" t="str">
        <f t="shared" si="11"/>
        <v>N/A</v>
      </c>
      <c r="H22" s="21" t="str">
        <f t="shared" si="11"/>
        <v>N/A</v>
      </c>
      <c r="I22" s="21" t="str">
        <f t="shared" si="11"/>
        <v>N/A</v>
      </c>
      <c r="J22" s="21" t="str">
        <f t="shared" si="11"/>
        <v>N/A</v>
      </c>
      <c r="K22" s="21" t="str">
        <f t="shared" si="11"/>
        <v>N/A</v>
      </c>
      <c r="L22" s="21" t="str">
        <f t="shared" si="11"/>
        <v>N/A</v>
      </c>
      <c r="M22" s="21" t="str">
        <f t="shared" si="11"/>
        <v>N/A</v>
      </c>
      <c r="N22" s="21" t="str">
        <f t="shared" si="11"/>
        <v>N/A</v>
      </c>
      <c r="O22" s="21" t="str">
        <f t="shared" si="11"/>
        <v>N/A</v>
      </c>
      <c r="P22" s="21" t="str">
        <f t="shared" si="11"/>
        <v>N/A</v>
      </c>
      <c r="Q22" s="21" t="str">
        <f t="shared" si="11"/>
        <v>N/A</v>
      </c>
      <c r="R22" s="21" t="str">
        <f t="shared" si="11"/>
        <v>N/A</v>
      </c>
      <c r="S22" s="21" t="str">
        <f t="shared" si="11"/>
        <v>N/A</v>
      </c>
      <c r="T22" s="21" t="str">
        <f t="shared" si="11"/>
        <v>N/A</v>
      </c>
      <c r="U22" s="21" t="str">
        <f t="shared" si="11"/>
        <v>N/A</v>
      </c>
      <c r="V22" s="21" t="str">
        <f t="shared" si="11"/>
        <v>N/A</v>
      </c>
      <c r="W22" s="21" t="str">
        <f t="shared" si="11"/>
        <v>N/A</v>
      </c>
      <c r="X22" s="21" t="str">
        <f t="shared" si="11"/>
        <v>N/A</v>
      </c>
      <c r="Y22" s="21" t="str">
        <f t="shared" si="11"/>
        <v>N/A</v>
      </c>
      <c r="Z22" s="21" t="str">
        <f t="shared" si="11"/>
        <v>N/A</v>
      </c>
      <c r="AA22" s="21" t="str">
        <f t="shared" si="11"/>
        <v>N/A</v>
      </c>
      <c r="AB22" s="21" t="str">
        <f t="shared" si="11"/>
        <v>N/A</v>
      </c>
      <c r="AC22" s="21" t="str">
        <f t="shared" si="11"/>
        <v>N/A</v>
      </c>
      <c r="AD22" s="21" t="str">
        <f t="shared" si="11"/>
        <v>N/A</v>
      </c>
      <c r="AE22" s="21" t="str">
        <f t="shared" si="11"/>
        <v>N/A</v>
      </c>
      <c r="AF22" s="21" t="str">
        <f t="shared" si="11"/>
        <v>N/A</v>
      </c>
      <c r="AG22" s="2"/>
      <c r="AH22" s="2"/>
    </row>
    <row r="23" spans="1:34" ht="15.75" x14ac:dyDescent="0.25">
      <c r="A23" s="4" t="s">
        <v>56</v>
      </c>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2"/>
      <c r="AH23" s="2"/>
    </row>
    <row r="24" spans="1:34" ht="15.75" x14ac:dyDescent="0.25">
      <c r="A24" s="6" t="s">
        <v>57</v>
      </c>
      <c r="B24" s="2"/>
      <c r="C24" s="7">
        <f>SUM('sources-uses'!C69:C70)</f>
        <v>0</v>
      </c>
      <c r="D24" s="7" t="e">
        <f>C33</f>
        <v>#NUM!</v>
      </c>
      <c r="E24" s="7" t="e">
        <f t="shared" ref="E24:AF24" si="12">D33</f>
        <v>#NUM!</v>
      </c>
      <c r="F24" s="7" t="e">
        <f t="shared" si="12"/>
        <v>#NUM!</v>
      </c>
      <c r="G24" s="7" t="e">
        <f t="shared" si="12"/>
        <v>#NUM!</v>
      </c>
      <c r="H24" s="7" t="e">
        <f t="shared" si="12"/>
        <v>#NUM!</v>
      </c>
      <c r="I24" s="7" t="e">
        <f t="shared" si="12"/>
        <v>#NUM!</v>
      </c>
      <c r="J24" s="7" t="e">
        <f t="shared" si="12"/>
        <v>#NUM!</v>
      </c>
      <c r="K24" s="7" t="e">
        <f t="shared" si="12"/>
        <v>#NUM!</v>
      </c>
      <c r="L24" s="7" t="e">
        <f t="shared" si="12"/>
        <v>#NUM!</v>
      </c>
      <c r="M24" s="7" t="e">
        <f t="shared" si="12"/>
        <v>#NUM!</v>
      </c>
      <c r="N24" s="7" t="e">
        <f t="shared" si="12"/>
        <v>#NUM!</v>
      </c>
      <c r="O24" s="7" t="e">
        <f t="shared" si="12"/>
        <v>#NUM!</v>
      </c>
      <c r="P24" s="7" t="e">
        <f t="shared" si="12"/>
        <v>#NUM!</v>
      </c>
      <c r="Q24" s="7" t="e">
        <f t="shared" si="12"/>
        <v>#NUM!</v>
      </c>
      <c r="R24" s="7" t="e">
        <f t="shared" si="12"/>
        <v>#NUM!</v>
      </c>
      <c r="S24" s="7" t="e">
        <f t="shared" si="12"/>
        <v>#NUM!</v>
      </c>
      <c r="T24" s="7" t="e">
        <f t="shared" si="12"/>
        <v>#NUM!</v>
      </c>
      <c r="U24" s="7" t="e">
        <f t="shared" si="12"/>
        <v>#NUM!</v>
      </c>
      <c r="V24" s="7" t="e">
        <f t="shared" si="12"/>
        <v>#NUM!</v>
      </c>
      <c r="W24" s="7" t="e">
        <f t="shared" si="12"/>
        <v>#NUM!</v>
      </c>
      <c r="X24" s="7" t="e">
        <f t="shared" si="12"/>
        <v>#NUM!</v>
      </c>
      <c r="Y24" s="7" t="e">
        <f t="shared" si="12"/>
        <v>#NUM!</v>
      </c>
      <c r="Z24" s="7" t="e">
        <f t="shared" si="12"/>
        <v>#NUM!</v>
      </c>
      <c r="AA24" s="7" t="e">
        <f t="shared" si="12"/>
        <v>#NUM!</v>
      </c>
      <c r="AB24" s="7" t="e">
        <f t="shared" si="12"/>
        <v>#NUM!</v>
      </c>
      <c r="AC24" s="7" t="e">
        <f t="shared" si="12"/>
        <v>#NUM!</v>
      </c>
      <c r="AD24" s="7" t="e">
        <f t="shared" si="12"/>
        <v>#NUM!</v>
      </c>
      <c r="AE24" s="7" t="e">
        <f t="shared" si="12"/>
        <v>#NUM!</v>
      </c>
      <c r="AF24" s="7" t="e">
        <f t="shared" si="12"/>
        <v>#NUM!</v>
      </c>
      <c r="AG24" s="2"/>
      <c r="AH24" s="2"/>
    </row>
    <row r="25" spans="1:34" ht="15.75" x14ac:dyDescent="0.25">
      <c r="A25" s="6" t="s">
        <v>229</v>
      </c>
      <c r="B25" s="2"/>
      <c r="C25" s="7" t="e">
        <f>C20</f>
        <v>#NUM!</v>
      </c>
      <c r="D25" s="7" t="e">
        <f t="shared" ref="D25:AF25" si="13">D20</f>
        <v>#NUM!</v>
      </c>
      <c r="E25" s="7" t="e">
        <f t="shared" si="13"/>
        <v>#NUM!</v>
      </c>
      <c r="F25" s="7">
        <f t="shared" si="13"/>
        <v>0</v>
      </c>
      <c r="G25" s="7">
        <f t="shared" si="13"/>
        <v>0</v>
      </c>
      <c r="H25" s="7">
        <f t="shared" si="13"/>
        <v>0</v>
      </c>
      <c r="I25" s="7">
        <f t="shared" si="13"/>
        <v>0</v>
      </c>
      <c r="J25" s="7">
        <f t="shared" si="13"/>
        <v>0</v>
      </c>
      <c r="K25" s="7">
        <f t="shared" si="13"/>
        <v>0</v>
      </c>
      <c r="L25" s="7">
        <f t="shared" si="13"/>
        <v>0</v>
      </c>
      <c r="M25" s="7">
        <f t="shared" si="13"/>
        <v>0</v>
      </c>
      <c r="N25" s="7">
        <f t="shared" si="13"/>
        <v>0</v>
      </c>
      <c r="O25" s="7">
        <f t="shared" si="13"/>
        <v>0</v>
      </c>
      <c r="P25" s="7">
        <f t="shared" si="13"/>
        <v>0</v>
      </c>
      <c r="Q25" s="7">
        <f t="shared" si="13"/>
        <v>0</v>
      </c>
      <c r="R25" s="7">
        <f t="shared" si="13"/>
        <v>0</v>
      </c>
      <c r="S25" s="7">
        <f t="shared" si="13"/>
        <v>0</v>
      </c>
      <c r="T25" s="7">
        <f t="shared" si="13"/>
        <v>0</v>
      </c>
      <c r="U25" s="7">
        <f t="shared" si="13"/>
        <v>0</v>
      </c>
      <c r="V25" s="7">
        <f t="shared" si="13"/>
        <v>0</v>
      </c>
      <c r="W25" s="7">
        <f t="shared" si="13"/>
        <v>0</v>
      </c>
      <c r="X25" s="7">
        <f t="shared" si="13"/>
        <v>0</v>
      </c>
      <c r="Y25" s="7">
        <f t="shared" si="13"/>
        <v>0</v>
      </c>
      <c r="Z25" s="7">
        <f t="shared" si="13"/>
        <v>0</v>
      </c>
      <c r="AA25" s="7">
        <f t="shared" si="13"/>
        <v>0</v>
      </c>
      <c r="AB25" s="7">
        <f t="shared" si="13"/>
        <v>0</v>
      </c>
      <c r="AC25" s="7">
        <f t="shared" si="13"/>
        <v>0</v>
      </c>
      <c r="AD25" s="7">
        <f t="shared" si="13"/>
        <v>0</v>
      </c>
      <c r="AE25" s="7">
        <f t="shared" si="13"/>
        <v>0</v>
      </c>
      <c r="AF25" s="7">
        <f t="shared" si="13"/>
        <v>0</v>
      </c>
      <c r="AG25" s="2"/>
      <c r="AH25" s="2"/>
    </row>
    <row r="26" spans="1:34" ht="15.75" x14ac:dyDescent="0.25">
      <c r="A26" s="6" t="s">
        <v>4</v>
      </c>
      <c r="B26" s="10">
        <v>0.02</v>
      </c>
      <c r="C26" s="7" t="e">
        <f>($B$26*C24)+IF(C25&gt;0,0.5*C25*$B$26,0)</f>
        <v>#NUM!</v>
      </c>
      <c r="D26" s="7" t="e">
        <f t="shared" ref="D26:AF26" si="14">($B$26*D24)+IF(D25&gt;0,0.5*D25*$B$26,0)</f>
        <v>#NUM!</v>
      </c>
      <c r="E26" s="7" t="e">
        <f t="shared" si="14"/>
        <v>#NUM!</v>
      </c>
      <c r="F26" s="7" t="e">
        <f t="shared" si="14"/>
        <v>#NUM!</v>
      </c>
      <c r="G26" s="7" t="e">
        <f t="shared" si="14"/>
        <v>#NUM!</v>
      </c>
      <c r="H26" s="7" t="e">
        <f t="shared" si="14"/>
        <v>#NUM!</v>
      </c>
      <c r="I26" s="7" t="e">
        <f t="shared" si="14"/>
        <v>#NUM!</v>
      </c>
      <c r="J26" s="7" t="e">
        <f t="shared" si="14"/>
        <v>#NUM!</v>
      </c>
      <c r="K26" s="7" t="e">
        <f t="shared" si="14"/>
        <v>#NUM!</v>
      </c>
      <c r="L26" s="7" t="e">
        <f t="shared" si="14"/>
        <v>#NUM!</v>
      </c>
      <c r="M26" s="7" t="e">
        <f t="shared" si="14"/>
        <v>#NUM!</v>
      </c>
      <c r="N26" s="7" t="e">
        <f t="shared" si="14"/>
        <v>#NUM!</v>
      </c>
      <c r="O26" s="7" t="e">
        <f t="shared" si="14"/>
        <v>#NUM!</v>
      </c>
      <c r="P26" s="7" t="e">
        <f t="shared" si="14"/>
        <v>#NUM!</v>
      </c>
      <c r="Q26" s="7" t="e">
        <f t="shared" si="14"/>
        <v>#NUM!</v>
      </c>
      <c r="R26" s="7" t="e">
        <f t="shared" si="14"/>
        <v>#NUM!</v>
      </c>
      <c r="S26" s="7" t="e">
        <f t="shared" si="14"/>
        <v>#NUM!</v>
      </c>
      <c r="T26" s="7" t="e">
        <f t="shared" si="14"/>
        <v>#NUM!</v>
      </c>
      <c r="U26" s="7" t="e">
        <f t="shared" si="14"/>
        <v>#NUM!</v>
      </c>
      <c r="V26" s="7" t="e">
        <f t="shared" si="14"/>
        <v>#NUM!</v>
      </c>
      <c r="W26" s="7" t="e">
        <f t="shared" si="14"/>
        <v>#NUM!</v>
      </c>
      <c r="X26" s="7" t="e">
        <f t="shared" si="14"/>
        <v>#NUM!</v>
      </c>
      <c r="Y26" s="7" t="e">
        <f t="shared" si="14"/>
        <v>#NUM!</v>
      </c>
      <c r="Z26" s="7" t="e">
        <f t="shared" si="14"/>
        <v>#NUM!</v>
      </c>
      <c r="AA26" s="7" t="e">
        <f t="shared" si="14"/>
        <v>#NUM!</v>
      </c>
      <c r="AB26" s="7" t="e">
        <f t="shared" si="14"/>
        <v>#NUM!</v>
      </c>
      <c r="AC26" s="7" t="e">
        <f t="shared" si="14"/>
        <v>#NUM!</v>
      </c>
      <c r="AD26" s="7" t="e">
        <f t="shared" si="14"/>
        <v>#NUM!</v>
      </c>
      <c r="AE26" s="7" t="e">
        <f t="shared" si="14"/>
        <v>#NUM!</v>
      </c>
      <c r="AF26" s="7" t="e">
        <f t="shared" si="14"/>
        <v>#NUM!</v>
      </c>
      <c r="AG26" s="2"/>
      <c r="AH26" s="2"/>
    </row>
    <row r="27" spans="1:34" ht="15.75" x14ac:dyDescent="0.25">
      <c r="A27" s="4" t="s">
        <v>237</v>
      </c>
      <c r="B27" s="10"/>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2"/>
      <c r="AH27" s="2"/>
    </row>
    <row r="28" spans="1:34" ht="15.75" x14ac:dyDescent="0.25">
      <c r="A28" s="6" t="s">
        <v>238</v>
      </c>
      <c r="B28" s="2"/>
      <c r="C28" s="7" t="e">
        <f t="shared" ref="C28:R28" si="15">-C19</f>
        <v>#NUM!</v>
      </c>
      <c r="D28" s="7" t="e">
        <f t="shared" si="15"/>
        <v>#NUM!</v>
      </c>
      <c r="E28" s="7" t="e">
        <f t="shared" si="15"/>
        <v>#NUM!</v>
      </c>
      <c r="F28" s="7">
        <f t="shared" si="15"/>
        <v>0</v>
      </c>
      <c r="G28" s="7">
        <f t="shared" si="15"/>
        <v>0</v>
      </c>
      <c r="H28" s="7">
        <f t="shared" si="15"/>
        <v>0</v>
      </c>
      <c r="I28" s="7">
        <f t="shared" si="15"/>
        <v>0</v>
      </c>
      <c r="J28" s="7">
        <f t="shared" si="15"/>
        <v>0</v>
      </c>
      <c r="K28" s="7">
        <f t="shared" si="15"/>
        <v>0</v>
      </c>
      <c r="L28" s="7">
        <f t="shared" si="15"/>
        <v>0</v>
      </c>
      <c r="M28" s="7">
        <f t="shared" si="15"/>
        <v>0</v>
      </c>
      <c r="N28" s="7">
        <f t="shared" si="15"/>
        <v>0</v>
      </c>
      <c r="O28" s="7">
        <f t="shared" si="15"/>
        <v>0</v>
      </c>
      <c r="P28" s="7">
        <f t="shared" si="15"/>
        <v>0</v>
      </c>
      <c r="Q28" s="7">
        <f t="shared" si="15"/>
        <v>0</v>
      </c>
      <c r="R28" s="7">
        <f t="shared" si="15"/>
        <v>0</v>
      </c>
      <c r="S28" s="7">
        <f t="shared" ref="S28:AF28" si="16">-S19</f>
        <v>0</v>
      </c>
      <c r="T28" s="7">
        <f t="shared" si="16"/>
        <v>0</v>
      </c>
      <c r="U28" s="7">
        <f t="shared" si="16"/>
        <v>0</v>
      </c>
      <c r="V28" s="7">
        <f t="shared" si="16"/>
        <v>0</v>
      </c>
      <c r="W28" s="7">
        <f t="shared" si="16"/>
        <v>0</v>
      </c>
      <c r="X28" s="7">
        <f t="shared" si="16"/>
        <v>0</v>
      </c>
      <c r="Y28" s="7">
        <f t="shared" si="16"/>
        <v>0</v>
      </c>
      <c r="Z28" s="7">
        <f t="shared" si="16"/>
        <v>0</v>
      </c>
      <c r="AA28" s="7">
        <f t="shared" si="16"/>
        <v>0</v>
      </c>
      <c r="AB28" s="7">
        <f t="shared" si="16"/>
        <v>0</v>
      </c>
      <c r="AC28" s="7">
        <f t="shared" si="16"/>
        <v>0</v>
      </c>
      <c r="AD28" s="7">
        <f t="shared" si="16"/>
        <v>0</v>
      </c>
      <c r="AE28" s="7">
        <f t="shared" si="16"/>
        <v>0</v>
      </c>
      <c r="AF28" s="7">
        <f t="shared" si="16"/>
        <v>0</v>
      </c>
      <c r="AG28" s="2"/>
      <c r="AH28" s="2"/>
    </row>
    <row r="29" spans="1:34" ht="15.75" x14ac:dyDescent="0.25">
      <c r="A29" s="39" t="s">
        <v>231</v>
      </c>
      <c r="B29" s="2"/>
      <c r="C29" s="7">
        <v>0</v>
      </c>
      <c r="D29" s="7">
        <v>0</v>
      </c>
      <c r="E29" s="7">
        <v>0</v>
      </c>
      <c r="F29" s="7">
        <v>0</v>
      </c>
      <c r="G29" s="7">
        <v>0</v>
      </c>
      <c r="H29" s="7">
        <v>0</v>
      </c>
      <c r="I29" s="7">
        <v>0</v>
      </c>
      <c r="J29" s="7">
        <v>0</v>
      </c>
      <c r="K29" s="7">
        <v>0</v>
      </c>
      <c r="L29" s="7">
        <v>0</v>
      </c>
      <c r="M29" s="7">
        <v>0</v>
      </c>
      <c r="N29" s="7">
        <v>0</v>
      </c>
      <c r="O29" s="7">
        <v>0</v>
      </c>
      <c r="P29" s="7">
        <v>0</v>
      </c>
      <c r="Q29" s="7">
        <v>0</v>
      </c>
      <c r="R29" s="7">
        <v>0</v>
      </c>
      <c r="S29" s="7">
        <v>0</v>
      </c>
      <c r="T29" s="7">
        <v>0</v>
      </c>
      <c r="U29" s="7">
        <v>0</v>
      </c>
      <c r="V29" s="7">
        <v>0</v>
      </c>
      <c r="W29" s="7">
        <v>0</v>
      </c>
      <c r="X29" s="7">
        <v>0</v>
      </c>
      <c r="Y29" s="7">
        <v>0</v>
      </c>
      <c r="Z29" s="7">
        <v>0</v>
      </c>
      <c r="AA29" s="7">
        <v>0</v>
      </c>
      <c r="AB29" s="7">
        <v>0</v>
      </c>
      <c r="AC29" s="7">
        <v>0</v>
      </c>
      <c r="AD29" s="7">
        <v>0</v>
      </c>
      <c r="AE29" s="7">
        <v>0</v>
      </c>
      <c r="AF29" s="7">
        <v>0</v>
      </c>
      <c r="AG29" s="2"/>
      <c r="AH29" s="2"/>
    </row>
    <row r="30" spans="1:34" ht="15.75" x14ac:dyDescent="0.25">
      <c r="A30" s="39" t="s">
        <v>239</v>
      </c>
      <c r="B30" s="2"/>
      <c r="C30" s="7">
        <v>0</v>
      </c>
      <c r="D30" s="7">
        <v>0</v>
      </c>
      <c r="E30" s="7">
        <v>0</v>
      </c>
      <c r="F30" s="7">
        <v>0</v>
      </c>
      <c r="G30" s="7">
        <v>0</v>
      </c>
      <c r="H30" s="7">
        <v>0</v>
      </c>
      <c r="I30" s="7">
        <v>0</v>
      </c>
      <c r="J30" s="7">
        <v>0</v>
      </c>
      <c r="K30" s="7">
        <v>0</v>
      </c>
      <c r="L30" s="7">
        <v>0</v>
      </c>
      <c r="M30" s="7">
        <v>0</v>
      </c>
      <c r="N30" s="7">
        <v>0</v>
      </c>
      <c r="O30" s="7">
        <v>0</v>
      </c>
      <c r="P30" s="7">
        <v>0</v>
      </c>
      <c r="Q30" s="7">
        <v>0</v>
      </c>
      <c r="R30" s="7">
        <v>0</v>
      </c>
      <c r="S30" s="7">
        <v>0</v>
      </c>
      <c r="T30" s="7">
        <v>0</v>
      </c>
      <c r="U30" s="7">
        <v>0</v>
      </c>
      <c r="V30" s="7">
        <v>0</v>
      </c>
      <c r="W30" s="7">
        <v>0</v>
      </c>
      <c r="X30" s="7">
        <v>0</v>
      </c>
      <c r="Y30" s="7">
        <v>0</v>
      </c>
      <c r="Z30" s="7">
        <v>0</v>
      </c>
      <c r="AA30" s="7">
        <v>0</v>
      </c>
      <c r="AB30" s="7">
        <v>0</v>
      </c>
      <c r="AC30" s="7">
        <v>0</v>
      </c>
      <c r="AD30" s="7">
        <v>0</v>
      </c>
      <c r="AE30" s="7">
        <v>0</v>
      </c>
      <c r="AF30" s="7">
        <v>0</v>
      </c>
      <c r="AG30" s="2"/>
      <c r="AH30" s="2"/>
    </row>
    <row r="31" spans="1:34" ht="15.75" x14ac:dyDescent="0.25">
      <c r="A31" s="39" t="s">
        <v>233</v>
      </c>
      <c r="B31" s="2"/>
      <c r="C31" s="7">
        <v>0</v>
      </c>
      <c r="D31" s="7">
        <v>0</v>
      </c>
      <c r="E31" s="7">
        <v>0</v>
      </c>
      <c r="F31" s="7">
        <v>0</v>
      </c>
      <c r="G31" s="7">
        <v>0</v>
      </c>
      <c r="H31" s="7">
        <v>0</v>
      </c>
      <c r="I31" s="7">
        <v>0</v>
      </c>
      <c r="J31" s="7">
        <v>0</v>
      </c>
      <c r="K31" s="7">
        <v>0</v>
      </c>
      <c r="L31" s="7">
        <v>0</v>
      </c>
      <c r="M31" s="7">
        <v>0</v>
      </c>
      <c r="N31" s="7">
        <v>0</v>
      </c>
      <c r="O31" s="7">
        <v>0</v>
      </c>
      <c r="P31" s="7">
        <v>0</v>
      </c>
      <c r="Q31" s="7">
        <v>0</v>
      </c>
      <c r="R31" s="7">
        <v>0</v>
      </c>
      <c r="S31" s="7">
        <v>0</v>
      </c>
      <c r="T31" s="7">
        <v>0</v>
      </c>
      <c r="U31" s="7">
        <v>0</v>
      </c>
      <c r="V31" s="7">
        <v>0</v>
      </c>
      <c r="W31" s="7">
        <v>0</v>
      </c>
      <c r="X31" s="7">
        <v>0</v>
      </c>
      <c r="Y31" s="7">
        <v>0</v>
      </c>
      <c r="Z31" s="7">
        <v>0</v>
      </c>
      <c r="AA31" s="7">
        <v>0</v>
      </c>
      <c r="AB31" s="7">
        <v>0</v>
      </c>
      <c r="AC31" s="7">
        <v>0</v>
      </c>
      <c r="AD31" s="7">
        <v>0</v>
      </c>
      <c r="AE31" s="7">
        <v>0</v>
      </c>
      <c r="AF31" s="7">
        <v>0</v>
      </c>
      <c r="AG31" s="2"/>
      <c r="AH31" s="2"/>
    </row>
    <row r="32" spans="1:34" ht="15.75" x14ac:dyDescent="0.25">
      <c r="A32" s="96" t="s">
        <v>240</v>
      </c>
      <c r="B32" s="2"/>
      <c r="C32" s="7">
        <v>0</v>
      </c>
      <c r="D32" s="7">
        <v>0</v>
      </c>
      <c r="E32" s="7">
        <v>0</v>
      </c>
      <c r="F32" s="7">
        <v>0</v>
      </c>
      <c r="G32" s="7">
        <v>0</v>
      </c>
      <c r="H32" s="7">
        <v>0</v>
      </c>
      <c r="I32" s="7">
        <v>0</v>
      </c>
      <c r="J32" s="7">
        <v>0</v>
      </c>
      <c r="K32" s="7">
        <v>0</v>
      </c>
      <c r="L32" s="7">
        <v>0</v>
      </c>
      <c r="M32" s="7">
        <v>0</v>
      </c>
      <c r="N32" s="7">
        <v>0</v>
      </c>
      <c r="O32" s="7">
        <v>0</v>
      </c>
      <c r="P32" s="7">
        <v>0</v>
      </c>
      <c r="Q32" s="7">
        <v>0</v>
      </c>
      <c r="R32" s="7">
        <v>0</v>
      </c>
      <c r="S32" s="7">
        <v>0</v>
      </c>
      <c r="T32" s="7">
        <v>0</v>
      </c>
      <c r="U32" s="7">
        <v>0</v>
      </c>
      <c r="V32" s="7">
        <v>0</v>
      </c>
      <c r="W32" s="7">
        <v>0</v>
      </c>
      <c r="X32" s="7">
        <v>0</v>
      </c>
      <c r="Y32" s="7">
        <v>0</v>
      </c>
      <c r="Z32" s="7">
        <v>0</v>
      </c>
      <c r="AA32" s="7">
        <v>0</v>
      </c>
      <c r="AB32" s="7">
        <v>0</v>
      </c>
      <c r="AC32" s="7">
        <v>0</v>
      </c>
      <c r="AD32" s="7">
        <v>0</v>
      </c>
      <c r="AE32" s="7">
        <v>0</v>
      </c>
      <c r="AF32" s="7">
        <v>0</v>
      </c>
      <c r="AG32" s="2"/>
      <c r="AH32" s="2"/>
    </row>
    <row r="33" spans="1:34" ht="15.75" x14ac:dyDescent="0.25">
      <c r="A33" s="6" t="s">
        <v>58</v>
      </c>
      <c r="B33" s="2"/>
      <c r="C33" s="7" t="e">
        <f>SUM(C24:C32)</f>
        <v>#NUM!</v>
      </c>
      <c r="D33" s="7" t="e">
        <f t="shared" ref="D33:AF33" si="17">SUM(D24:D32)</f>
        <v>#NUM!</v>
      </c>
      <c r="E33" s="7" t="e">
        <f t="shared" si="17"/>
        <v>#NUM!</v>
      </c>
      <c r="F33" s="7" t="e">
        <f t="shared" si="17"/>
        <v>#NUM!</v>
      </c>
      <c r="G33" s="7" t="e">
        <f t="shared" si="17"/>
        <v>#NUM!</v>
      </c>
      <c r="H33" s="7" t="e">
        <f t="shared" si="17"/>
        <v>#NUM!</v>
      </c>
      <c r="I33" s="7" t="e">
        <f t="shared" si="17"/>
        <v>#NUM!</v>
      </c>
      <c r="J33" s="7" t="e">
        <f t="shared" si="17"/>
        <v>#NUM!</v>
      </c>
      <c r="K33" s="7" t="e">
        <f t="shared" si="17"/>
        <v>#NUM!</v>
      </c>
      <c r="L33" s="7" t="e">
        <f t="shared" si="17"/>
        <v>#NUM!</v>
      </c>
      <c r="M33" s="7" t="e">
        <f t="shared" si="17"/>
        <v>#NUM!</v>
      </c>
      <c r="N33" s="7" t="e">
        <f t="shared" si="17"/>
        <v>#NUM!</v>
      </c>
      <c r="O33" s="7" t="e">
        <f t="shared" si="17"/>
        <v>#NUM!</v>
      </c>
      <c r="P33" s="7" t="e">
        <f t="shared" si="17"/>
        <v>#NUM!</v>
      </c>
      <c r="Q33" s="7" t="e">
        <f t="shared" si="17"/>
        <v>#NUM!</v>
      </c>
      <c r="R33" s="7" t="e">
        <f t="shared" si="17"/>
        <v>#NUM!</v>
      </c>
      <c r="S33" s="7" t="e">
        <f t="shared" si="17"/>
        <v>#NUM!</v>
      </c>
      <c r="T33" s="7" t="e">
        <f t="shared" si="17"/>
        <v>#NUM!</v>
      </c>
      <c r="U33" s="7" t="e">
        <f t="shared" si="17"/>
        <v>#NUM!</v>
      </c>
      <c r="V33" s="7" t="e">
        <f t="shared" si="17"/>
        <v>#NUM!</v>
      </c>
      <c r="W33" s="7" t="e">
        <f t="shared" si="17"/>
        <v>#NUM!</v>
      </c>
      <c r="X33" s="7" t="e">
        <f t="shared" si="17"/>
        <v>#NUM!</v>
      </c>
      <c r="Y33" s="7" t="e">
        <f t="shared" si="17"/>
        <v>#NUM!</v>
      </c>
      <c r="Z33" s="7" t="e">
        <f t="shared" si="17"/>
        <v>#NUM!</v>
      </c>
      <c r="AA33" s="7" t="e">
        <f t="shared" si="17"/>
        <v>#NUM!</v>
      </c>
      <c r="AB33" s="7" t="e">
        <f t="shared" si="17"/>
        <v>#NUM!</v>
      </c>
      <c r="AC33" s="7" t="e">
        <f t="shared" si="17"/>
        <v>#NUM!</v>
      </c>
      <c r="AD33" s="7" t="e">
        <f t="shared" si="17"/>
        <v>#NUM!</v>
      </c>
      <c r="AE33" s="7" t="e">
        <f t="shared" si="17"/>
        <v>#NUM!</v>
      </c>
      <c r="AF33" s="7" t="e">
        <f t="shared" si="17"/>
        <v>#NUM!</v>
      </c>
      <c r="AG33" s="2"/>
      <c r="AH33" s="2"/>
    </row>
    <row r="34" spans="1:34" ht="15.75"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row>
    <row r="35" spans="1:34" ht="15.75" x14ac:dyDescent="0.25">
      <c r="A35" s="2" t="s">
        <v>184</v>
      </c>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2"/>
      <c r="AH35" s="2"/>
    </row>
    <row r="36" spans="1:34" ht="15.75" x14ac:dyDescent="0.25">
      <c r="A36" s="6" t="s">
        <v>57</v>
      </c>
      <c r="B36" s="2"/>
      <c r="C36" s="7">
        <f>'sources-uses'!C71</f>
        <v>0</v>
      </c>
      <c r="D36" s="7">
        <f>C40</f>
        <v>0</v>
      </c>
      <c r="E36" s="7">
        <f t="shared" ref="E36:AF36" si="18">D40</f>
        <v>0</v>
      </c>
      <c r="F36" s="7">
        <f t="shared" si="18"/>
        <v>0</v>
      </c>
      <c r="G36" s="7">
        <f t="shared" si="18"/>
        <v>0</v>
      </c>
      <c r="H36" s="7">
        <f t="shared" si="18"/>
        <v>0</v>
      </c>
      <c r="I36" s="7">
        <f t="shared" si="18"/>
        <v>0</v>
      </c>
      <c r="J36" s="7">
        <f t="shared" si="18"/>
        <v>0</v>
      </c>
      <c r="K36" s="7">
        <f t="shared" si="18"/>
        <v>0</v>
      </c>
      <c r="L36" s="7">
        <f t="shared" si="18"/>
        <v>0</v>
      </c>
      <c r="M36" s="7">
        <f t="shared" si="18"/>
        <v>0</v>
      </c>
      <c r="N36" s="7">
        <f t="shared" si="18"/>
        <v>0</v>
      </c>
      <c r="O36" s="7">
        <f t="shared" si="18"/>
        <v>0</v>
      </c>
      <c r="P36" s="7">
        <f t="shared" si="18"/>
        <v>0</v>
      </c>
      <c r="Q36" s="7">
        <f t="shared" si="18"/>
        <v>0</v>
      </c>
      <c r="R36" s="7">
        <f t="shared" si="18"/>
        <v>0</v>
      </c>
      <c r="S36" s="7">
        <f t="shared" si="18"/>
        <v>0</v>
      </c>
      <c r="T36" s="7">
        <f t="shared" si="18"/>
        <v>0</v>
      </c>
      <c r="U36" s="7">
        <f t="shared" si="18"/>
        <v>0</v>
      </c>
      <c r="V36" s="7">
        <f t="shared" si="18"/>
        <v>0</v>
      </c>
      <c r="W36" s="7">
        <f t="shared" si="18"/>
        <v>0</v>
      </c>
      <c r="X36" s="7">
        <f t="shared" si="18"/>
        <v>0</v>
      </c>
      <c r="Y36" s="7">
        <f t="shared" si="18"/>
        <v>0</v>
      </c>
      <c r="Z36" s="7">
        <f t="shared" si="18"/>
        <v>0</v>
      </c>
      <c r="AA36" s="7">
        <f t="shared" si="18"/>
        <v>0</v>
      </c>
      <c r="AB36" s="7">
        <f t="shared" si="18"/>
        <v>0</v>
      </c>
      <c r="AC36" s="7">
        <f t="shared" si="18"/>
        <v>0</v>
      </c>
      <c r="AD36" s="7">
        <f t="shared" si="18"/>
        <v>0</v>
      </c>
      <c r="AE36" s="7">
        <f t="shared" si="18"/>
        <v>0</v>
      </c>
      <c r="AF36" s="7">
        <f t="shared" si="18"/>
        <v>0</v>
      </c>
      <c r="AG36" s="2"/>
      <c r="AH36" s="2"/>
    </row>
    <row r="37" spans="1:34" ht="15.75" x14ac:dyDescent="0.25">
      <c r="A37" s="6" t="s">
        <v>229</v>
      </c>
      <c r="B37" s="2"/>
      <c r="C37" s="7">
        <f>C11</f>
        <v>0</v>
      </c>
      <c r="D37" s="7">
        <f t="shared" ref="D37:AF37" si="19">D11</f>
        <v>0</v>
      </c>
      <c r="E37" s="7">
        <f t="shared" si="19"/>
        <v>0</v>
      </c>
      <c r="F37" s="7">
        <f t="shared" si="19"/>
        <v>0</v>
      </c>
      <c r="G37" s="7">
        <f t="shared" si="19"/>
        <v>0</v>
      </c>
      <c r="H37" s="7">
        <f t="shared" si="19"/>
        <v>0</v>
      </c>
      <c r="I37" s="7">
        <f t="shared" si="19"/>
        <v>0</v>
      </c>
      <c r="J37" s="7">
        <f t="shared" si="19"/>
        <v>0</v>
      </c>
      <c r="K37" s="7">
        <f t="shared" si="19"/>
        <v>0</v>
      </c>
      <c r="L37" s="7">
        <f t="shared" si="19"/>
        <v>0</v>
      </c>
      <c r="M37" s="7">
        <f t="shared" si="19"/>
        <v>0</v>
      </c>
      <c r="N37" s="7">
        <f t="shared" si="19"/>
        <v>0</v>
      </c>
      <c r="O37" s="7">
        <f t="shared" si="19"/>
        <v>0</v>
      </c>
      <c r="P37" s="7">
        <f t="shared" si="19"/>
        <v>0</v>
      </c>
      <c r="Q37" s="7">
        <f t="shared" si="19"/>
        <v>0</v>
      </c>
      <c r="R37" s="7">
        <f t="shared" si="19"/>
        <v>0</v>
      </c>
      <c r="S37" s="7">
        <f t="shared" si="19"/>
        <v>0</v>
      </c>
      <c r="T37" s="7">
        <f t="shared" si="19"/>
        <v>0</v>
      </c>
      <c r="U37" s="7">
        <f t="shared" si="19"/>
        <v>0</v>
      </c>
      <c r="V37" s="7">
        <f t="shared" si="19"/>
        <v>0</v>
      </c>
      <c r="W37" s="7">
        <f t="shared" si="19"/>
        <v>0</v>
      </c>
      <c r="X37" s="7">
        <f t="shared" si="19"/>
        <v>0</v>
      </c>
      <c r="Y37" s="7">
        <f t="shared" si="19"/>
        <v>0</v>
      </c>
      <c r="Z37" s="7">
        <f t="shared" si="19"/>
        <v>0</v>
      </c>
      <c r="AA37" s="7">
        <f t="shared" si="19"/>
        <v>0</v>
      </c>
      <c r="AB37" s="7">
        <f t="shared" si="19"/>
        <v>0</v>
      </c>
      <c r="AC37" s="7">
        <f t="shared" si="19"/>
        <v>0</v>
      </c>
      <c r="AD37" s="7">
        <f t="shared" si="19"/>
        <v>0</v>
      </c>
      <c r="AE37" s="7">
        <f t="shared" si="19"/>
        <v>0</v>
      </c>
      <c r="AF37" s="7">
        <f t="shared" si="19"/>
        <v>0</v>
      </c>
      <c r="AG37" s="2"/>
      <c r="AH37" s="2"/>
    </row>
    <row r="38" spans="1:34" ht="15.75" x14ac:dyDescent="0.25">
      <c r="A38" s="6" t="s">
        <v>4</v>
      </c>
      <c r="B38" s="10">
        <v>0.02</v>
      </c>
      <c r="C38" s="7">
        <f>($B$38*C36)+IF(C37&gt;0,0.5*C37*$B$38,0)</f>
        <v>0</v>
      </c>
      <c r="D38" s="7">
        <f t="shared" ref="D38:AF38" si="20">($B$38*D36)+IF(D37&gt;0,0.5*D37*$B$38,0)</f>
        <v>0</v>
      </c>
      <c r="E38" s="7">
        <f t="shared" si="20"/>
        <v>0</v>
      </c>
      <c r="F38" s="7">
        <f t="shared" si="20"/>
        <v>0</v>
      </c>
      <c r="G38" s="7">
        <f t="shared" si="20"/>
        <v>0</v>
      </c>
      <c r="H38" s="7">
        <f t="shared" si="20"/>
        <v>0</v>
      </c>
      <c r="I38" s="7">
        <f t="shared" si="20"/>
        <v>0</v>
      </c>
      <c r="J38" s="7">
        <f t="shared" si="20"/>
        <v>0</v>
      </c>
      <c r="K38" s="7">
        <f t="shared" si="20"/>
        <v>0</v>
      </c>
      <c r="L38" s="7">
        <f t="shared" si="20"/>
        <v>0</v>
      </c>
      <c r="M38" s="7">
        <f t="shared" si="20"/>
        <v>0</v>
      </c>
      <c r="N38" s="7">
        <f t="shared" si="20"/>
        <v>0</v>
      </c>
      <c r="O38" s="7">
        <f t="shared" si="20"/>
        <v>0</v>
      </c>
      <c r="P38" s="7">
        <f t="shared" si="20"/>
        <v>0</v>
      </c>
      <c r="Q38" s="7">
        <f t="shared" si="20"/>
        <v>0</v>
      </c>
      <c r="R38" s="7">
        <f t="shared" si="20"/>
        <v>0</v>
      </c>
      <c r="S38" s="7">
        <f t="shared" si="20"/>
        <v>0</v>
      </c>
      <c r="T38" s="7">
        <f t="shared" si="20"/>
        <v>0</v>
      </c>
      <c r="U38" s="7">
        <f t="shared" si="20"/>
        <v>0</v>
      </c>
      <c r="V38" s="7">
        <f t="shared" si="20"/>
        <v>0</v>
      </c>
      <c r="W38" s="7">
        <f t="shared" si="20"/>
        <v>0</v>
      </c>
      <c r="X38" s="7">
        <f t="shared" si="20"/>
        <v>0</v>
      </c>
      <c r="Y38" s="7">
        <f t="shared" si="20"/>
        <v>0</v>
      </c>
      <c r="Z38" s="7">
        <f t="shared" si="20"/>
        <v>0</v>
      </c>
      <c r="AA38" s="7">
        <f t="shared" si="20"/>
        <v>0</v>
      </c>
      <c r="AB38" s="7">
        <f t="shared" si="20"/>
        <v>0</v>
      </c>
      <c r="AC38" s="7">
        <f t="shared" si="20"/>
        <v>0</v>
      </c>
      <c r="AD38" s="7">
        <f t="shared" si="20"/>
        <v>0</v>
      </c>
      <c r="AE38" s="7">
        <f t="shared" si="20"/>
        <v>0</v>
      </c>
      <c r="AF38" s="7">
        <f t="shared" si="20"/>
        <v>0</v>
      </c>
      <c r="AG38" s="2"/>
      <c r="AH38" s="2"/>
    </row>
    <row r="39" spans="1:34" ht="15.75" x14ac:dyDescent="0.25">
      <c r="A39" s="6" t="s">
        <v>189</v>
      </c>
      <c r="B39" s="2"/>
      <c r="C39" s="7">
        <v>0</v>
      </c>
      <c r="D39" s="7">
        <v>0</v>
      </c>
      <c r="E39" s="7">
        <v>0</v>
      </c>
      <c r="F39" s="7">
        <v>0</v>
      </c>
      <c r="G39" s="7">
        <v>0</v>
      </c>
      <c r="H39" s="7">
        <v>0</v>
      </c>
      <c r="I39" s="7">
        <v>0</v>
      </c>
      <c r="J39" s="7">
        <v>0</v>
      </c>
      <c r="K39" s="7">
        <v>0</v>
      </c>
      <c r="L39" s="7">
        <v>0</v>
      </c>
      <c r="M39" s="7">
        <v>0</v>
      </c>
      <c r="N39" s="7">
        <v>0</v>
      </c>
      <c r="O39" s="7">
        <v>0</v>
      </c>
      <c r="P39" s="7">
        <v>0</v>
      </c>
      <c r="Q39" s="7">
        <v>0</v>
      </c>
      <c r="R39" s="7">
        <v>0</v>
      </c>
      <c r="S39" s="7">
        <v>0</v>
      </c>
      <c r="T39" s="7">
        <v>0</v>
      </c>
      <c r="U39" s="7">
        <v>0</v>
      </c>
      <c r="V39" s="7">
        <v>0</v>
      </c>
      <c r="W39" s="7">
        <v>0</v>
      </c>
      <c r="X39" s="7">
        <v>0</v>
      </c>
      <c r="Y39" s="7">
        <v>0</v>
      </c>
      <c r="Z39" s="7">
        <v>0</v>
      </c>
      <c r="AA39" s="7">
        <v>0</v>
      </c>
      <c r="AB39" s="7">
        <v>0</v>
      </c>
      <c r="AC39" s="7">
        <v>0</v>
      </c>
      <c r="AD39" s="7">
        <v>0</v>
      </c>
      <c r="AE39" s="7">
        <v>0</v>
      </c>
      <c r="AF39" s="7">
        <v>0</v>
      </c>
      <c r="AG39" s="2"/>
      <c r="AH39" s="2"/>
    </row>
    <row r="40" spans="1:34" ht="15.75" x14ac:dyDescent="0.25">
      <c r="A40" s="6" t="s">
        <v>58</v>
      </c>
      <c r="B40" s="2"/>
      <c r="C40" s="7">
        <f>SUM(C36:C39)</f>
        <v>0</v>
      </c>
      <c r="D40" s="7">
        <f t="shared" ref="D40:AF40" si="21">SUM(D36:D39)</f>
        <v>0</v>
      </c>
      <c r="E40" s="7">
        <f t="shared" si="21"/>
        <v>0</v>
      </c>
      <c r="F40" s="7">
        <f t="shared" si="21"/>
        <v>0</v>
      </c>
      <c r="G40" s="7">
        <f t="shared" si="21"/>
        <v>0</v>
      </c>
      <c r="H40" s="7">
        <f t="shared" si="21"/>
        <v>0</v>
      </c>
      <c r="I40" s="7">
        <f t="shared" si="21"/>
        <v>0</v>
      </c>
      <c r="J40" s="7">
        <f t="shared" si="21"/>
        <v>0</v>
      </c>
      <c r="K40" s="7">
        <f t="shared" si="21"/>
        <v>0</v>
      </c>
      <c r="L40" s="7">
        <f t="shared" si="21"/>
        <v>0</v>
      </c>
      <c r="M40" s="7">
        <f t="shared" si="21"/>
        <v>0</v>
      </c>
      <c r="N40" s="7">
        <f t="shared" si="21"/>
        <v>0</v>
      </c>
      <c r="O40" s="7">
        <f t="shared" si="21"/>
        <v>0</v>
      </c>
      <c r="P40" s="7">
        <f t="shared" si="21"/>
        <v>0</v>
      </c>
      <c r="Q40" s="7">
        <f t="shared" si="21"/>
        <v>0</v>
      </c>
      <c r="R40" s="7">
        <f t="shared" si="21"/>
        <v>0</v>
      </c>
      <c r="S40" s="7">
        <f t="shared" si="21"/>
        <v>0</v>
      </c>
      <c r="T40" s="7">
        <f t="shared" si="21"/>
        <v>0</v>
      </c>
      <c r="U40" s="7">
        <f t="shared" si="21"/>
        <v>0</v>
      </c>
      <c r="V40" s="7">
        <f t="shared" si="21"/>
        <v>0</v>
      </c>
      <c r="W40" s="7">
        <f t="shared" si="21"/>
        <v>0</v>
      </c>
      <c r="X40" s="7">
        <f t="shared" si="21"/>
        <v>0</v>
      </c>
      <c r="Y40" s="7">
        <f t="shared" si="21"/>
        <v>0</v>
      </c>
      <c r="Z40" s="7">
        <f t="shared" si="21"/>
        <v>0</v>
      </c>
      <c r="AA40" s="7">
        <f t="shared" si="21"/>
        <v>0</v>
      </c>
      <c r="AB40" s="7">
        <f t="shared" si="21"/>
        <v>0</v>
      </c>
      <c r="AC40" s="7">
        <f t="shared" si="21"/>
        <v>0</v>
      </c>
      <c r="AD40" s="7">
        <f t="shared" si="21"/>
        <v>0</v>
      </c>
      <c r="AE40" s="7">
        <f t="shared" si="21"/>
        <v>0</v>
      </c>
      <c r="AF40" s="7">
        <f t="shared" si="21"/>
        <v>0</v>
      </c>
      <c r="AG40" s="2"/>
      <c r="AH40" s="2"/>
    </row>
    <row r="41" spans="1:34" ht="15.75" x14ac:dyDescent="0.25">
      <c r="A41" s="6"/>
      <c r="B41" s="2"/>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2"/>
      <c r="AH41" s="2"/>
    </row>
    <row r="42" spans="1:34" ht="15.75" x14ac:dyDescent="0.25">
      <c r="A42" s="2"/>
      <c r="B42" s="2"/>
      <c r="C42" s="7">
        <v>1</v>
      </c>
      <c r="D42" s="7">
        <f t="shared" ref="D42:Q42" si="22">C42+1</f>
        <v>2</v>
      </c>
      <c r="E42" s="7">
        <f t="shared" si="22"/>
        <v>3</v>
      </c>
      <c r="F42" s="7">
        <f t="shared" si="22"/>
        <v>4</v>
      </c>
      <c r="G42" s="7">
        <f t="shared" si="22"/>
        <v>5</v>
      </c>
      <c r="H42" s="7">
        <f t="shared" si="22"/>
        <v>6</v>
      </c>
      <c r="I42" s="7">
        <f t="shared" si="22"/>
        <v>7</v>
      </c>
      <c r="J42" s="7">
        <f t="shared" si="22"/>
        <v>8</v>
      </c>
      <c r="K42" s="7">
        <f t="shared" si="22"/>
        <v>9</v>
      </c>
      <c r="L42" s="7">
        <f t="shared" si="22"/>
        <v>10</v>
      </c>
      <c r="M42" s="7">
        <f t="shared" si="22"/>
        <v>11</v>
      </c>
      <c r="N42" s="7">
        <f t="shared" si="22"/>
        <v>12</v>
      </c>
      <c r="O42" s="7">
        <f t="shared" si="22"/>
        <v>13</v>
      </c>
      <c r="P42" s="7">
        <f t="shared" si="22"/>
        <v>14</v>
      </c>
      <c r="Q42" s="7">
        <f t="shared" si="22"/>
        <v>15</v>
      </c>
      <c r="R42" s="2"/>
      <c r="S42" s="2"/>
      <c r="T42" s="2"/>
      <c r="U42" s="2"/>
      <c r="V42" s="2"/>
      <c r="W42" s="2"/>
      <c r="X42" s="2"/>
      <c r="Y42" s="2"/>
      <c r="Z42" s="2"/>
      <c r="AA42" s="2"/>
      <c r="AB42" s="2"/>
      <c r="AC42" s="2"/>
      <c r="AD42" s="2"/>
      <c r="AE42" s="2"/>
      <c r="AF42" s="2"/>
      <c r="AG42" s="2"/>
      <c r="AH42" s="2"/>
    </row>
    <row r="43" spans="1:34" ht="15.75" x14ac:dyDescent="0.25">
      <c r="A43" s="6" t="s">
        <v>52</v>
      </c>
      <c r="B43" s="2"/>
      <c r="C43" s="7">
        <f>C14</f>
        <v>0</v>
      </c>
      <c r="D43" s="7">
        <f t="shared" ref="D43:Q43" si="23">D14</f>
        <v>0</v>
      </c>
      <c r="E43" s="7">
        <f t="shared" si="23"/>
        <v>0</v>
      </c>
      <c r="F43" s="7">
        <f t="shared" si="23"/>
        <v>0</v>
      </c>
      <c r="G43" s="7">
        <f t="shared" si="23"/>
        <v>0</v>
      </c>
      <c r="H43" s="7">
        <f t="shared" si="23"/>
        <v>0</v>
      </c>
      <c r="I43" s="7">
        <f t="shared" si="23"/>
        <v>0</v>
      </c>
      <c r="J43" s="7">
        <f t="shared" si="23"/>
        <v>0</v>
      </c>
      <c r="K43" s="7">
        <f t="shared" si="23"/>
        <v>0</v>
      </c>
      <c r="L43" s="7">
        <f t="shared" si="23"/>
        <v>0</v>
      </c>
      <c r="M43" s="7">
        <f t="shared" si="23"/>
        <v>0</v>
      </c>
      <c r="N43" s="7">
        <f t="shared" si="23"/>
        <v>0</v>
      </c>
      <c r="O43" s="7">
        <f t="shared" si="23"/>
        <v>0</v>
      </c>
      <c r="P43" s="7">
        <f t="shared" si="23"/>
        <v>0</v>
      </c>
      <c r="Q43" s="7">
        <f t="shared" si="23"/>
        <v>0</v>
      </c>
      <c r="R43" s="2"/>
      <c r="S43" s="2"/>
      <c r="T43" s="2"/>
      <c r="U43" s="2"/>
      <c r="V43" s="2"/>
      <c r="W43" s="2"/>
      <c r="X43" s="2"/>
      <c r="Y43" s="2"/>
      <c r="Z43" s="2"/>
      <c r="AA43" s="2"/>
      <c r="AB43" s="2"/>
      <c r="AC43" s="2"/>
      <c r="AD43" s="2"/>
      <c r="AE43" s="2"/>
      <c r="AF43" s="2"/>
      <c r="AG43" s="2"/>
      <c r="AH43" s="2"/>
    </row>
    <row r="44" spans="1:34" ht="15.75" x14ac:dyDescent="0.25">
      <c r="A44" s="6" t="s">
        <v>59</v>
      </c>
      <c r="B44" s="2"/>
      <c r="C44" s="7">
        <f t="shared" ref="C44:Q44" si="24">C11</f>
        <v>0</v>
      </c>
      <c r="D44" s="7">
        <f t="shared" si="24"/>
        <v>0</v>
      </c>
      <c r="E44" s="7">
        <f t="shared" si="24"/>
        <v>0</v>
      </c>
      <c r="F44" s="7">
        <f t="shared" si="24"/>
        <v>0</v>
      </c>
      <c r="G44" s="7">
        <f t="shared" si="24"/>
        <v>0</v>
      </c>
      <c r="H44" s="7">
        <f t="shared" si="24"/>
        <v>0</v>
      </c>
      <c r="I44" s="7">
        <f t="shared" si="24"/>
        <v>0</v>
      </c>
      <c r="J44" s="7">
        <f t="shared" si="24"/>
        <v>0</v>
      </c>
      <c r="K44" s="7">
        <f t="shared" si="24"/>
        <v>0</v>
      </c>
      <c r="L44" s="7">
        <f t="shared" si="24"/>
        <v>0</v>
      </c>
      <c r="M44" s="7">
        <f t="shared" si="24"/>
        <v>0</v>
      </c>
      <c r="N44" s="7">
        <f t="shared" si="24"/>
        <v>0</v>
      </c>
      <c r="O44" s="7">
        <f t="shared" si="24"/>
        <v>0</v>
      </c>
      <c r="P44" s="7">
        <f t="shared" si="24"/>
        <v>0</v>
      </c>
      <c r="Q44" s="7">
        <f t="shared" si="24"/>
        <v>0</v>
      </c>
      <c r="R44" s="2"/>
      <c r="S44" s="2"/>
      <c r="T44" s="2"/>
      <c r="U44" s="2"/>
      <c r="V44" s="2"/>
      <c r="W44" s="2"/>
      <c r="X44" s="2"/>
      <c r="Y44" s="2"/>
      <c r="Z44" s="2"/>
      <c r="AA44" s="2"/>
      <c r="AB44" s="2"/>
      <c r="AC44" s="2"/>
      <c r="AD44" s="2"/>
      <c r="AE44" s="2"/>
      <c r="AF44" s="2"/>
      <c r="AG44" s="2"/>
      <c r="AH44" s="2"/>
    </row>
    <row r="45" spans="1:34" ht="16.5" thickBot="1" x14ac:dyDescent="0.3">
      <c r="A45" s="6" t="s">
        <v>60</v>
      </c>
      <c r="B45" s="2"/>
      <c r="C45" s="7" t="e">
        <f>-amortizations!B72</f>
        <v>#NUM!</v>
      </c>
      <c r="D45" s="7" t="e">
        <f>-amortizations!C72</f>
        <v>#NUM!</v>
      </c>
      <c r="E45" s="7" t="e">
        <f>-amortizations!D72</f>
        <v>#NUM!</v>
      </c>
      <c r="F45" s="7">
        <f>-amortizations!E72</f>
        <v>0</v>
      </c>
      <c r="G45" s="7">
        <f>-amortizations!F72</f>
        <v>0</v>
      </c>
      <c r="H45" s="7">
        <f>-amortizations!G72</f>
        <v>0</v>
      </c>
      <c r="I45" s="7">
        <f>-amortizations!H72</f>
        <v>0</v>
      </c>
      <c r="J45" s="7">
        <f>-amortizations!I72</f>
        <v>0</v>
      </c>
      <c r="K45" s="7">
        <f>-amortizations!J72</f>
        <v>0</v>
      </c>
      <c r="L45" s="7">
        <f>-amortizations!K72</f>
        <v>0</v>
      </c>
      <c r="M45" s="7">
        <f>-amortizations!L72</f>
        <v>0</v>
      </c>
      <c r="N45" s="7">
        <f>-amortizations!M72</f>
        <v>0</v>
      </c>
      <c r="O45" s="7">
        <f>-amortizations!N72</f>
        <v>0</v>
      </c>
      <c r="P45" s="7">
        <f>-amortizations!O72</f>
        <v>0</v>
      </c>
      <c r="Q45" s="7">
        <f>-amortizations!P72</f>
        <v>0</v>
      </c>
      <c r="R45" s="2"/>
      <c r="S45" s="2"/>
      <c r="T45" s="2"/>
      <c r="U45" s="2"/>
      <c r="V45" s="2"/>
      <c r="W45" s="2"/>
      <c r="X45" s="2"/>
      <c r="Y45" s="2"/>
      <c r="Z45" s="2"/>
      <c r="AA45" s="2"/>
      <c r="AB45" s="2"/>
      <c r="AC45" s="2"/>
      <c r="AD45" s="2"/>
      <c r="AE45" s="2"/>
      <c r="AF45" s="2"/>
      <c r="AG45" s="2"/>
      <c r="AH45" s="2"/>
    </row>
    <row r="46" spans="1:34" ht="16.5" thickTop="1" x14ac:dyDescent="0.25">
      <c r="A46" s="6" t="s">
        <v>124</v>
      </c>
      <c r="B46" s="2"/>
      <c r="C46" s="7">
        <f>IF(C2&lt;=assumptions!$E$8,-1*('sources-uses'!$G$78),0)</f>
        <v>0</v>
      </c>
      <c r="D46" s="7">
        <f>IF(D2&lt;=assumptions!$E$8,-1*('sources-uses'!$G$78),0)</f>
        <v>0</v>
      </c>
      <c r="E46" s="7">
        <f>IF(E2&lt;=assumptions!$E$8,-1*('sources-uses'!$G$78),0)</f>
        <v>0</v>
      </c>
      <c r="F46" s="7">
        <f>IF(F2&lt;=assumptions!$E$8,-1*('sources-uses'!$G$78),0)</f>
        <v>0</v>
      </c>
      <c r="G46" s="7">
        <f>IF(G2&lt;=assumptions!$E$8,-1*('sources-uses'!$G$78),0)</f>
        <v>0</v>
      </c>
      <c r="H46" s="7">
        <f>IF(H2&lt;=assumptions!$E$8,-1*('sources-uses'!$G$78),0)</f>
        <v>0</v>
      </c>
      <c r="I46" s="7">
        <f>IF(I2&lt;=assumptions!$E$8,-1*('sources-uses'!$G$78),0)</f>
        <v>0</v>
      </c>
      <c r="J46" s="7">
        <f>IF(J2&lt;=assumptions!$E$8,-1*('sources-uses'!$G$78),0)</f>
        <v>0</v>
      </c>
      <c r="K46" s="7">
        <f>IF(K2&lt;=assumptions!$E$8,-1*('sources-uses'!$G$78),0)</f>
        <v>0</v>
      </c>
      <c r="L46" s="7">
        <f>IF(L2&lt;=assumptions!$E$8,-1*('sources-uses'!$G$78),0)</f>
        <v>0</v>
      </c>
      <c r="M46" s="7">
        <f>IF(M2&lt;=assumptions!$E$8,-1*('sources-uses'!$G$78),0)</f>
        <v>0</v>
      </c>
      <c r="N46" s="7">
        <f>IF(N2&lt;=assumptions!$E$8,-1*('sources-uses'!$G$78),0)</f>
        <v>0</v>
      </c>
      <c r="O46" s="7">
        <f>IF(O2&lt;=assumptions!$E$8,-1*('sources-uses'!$G$78),0)</f>
        <v>0</v>
      </c>
      <c r="P46" s="7">
        <f>IF(P2&lt;=assumptions!$E$8,-1*('sources-uses'!$G$78),0)</f>
        <v>0</v>
      </c>
      <c r="Q46" s="7">
        <f>IF(Q2&lt;=assumptions!$E$8,-1*('sources-uses'!$G$78),0)</f>
        <v>0</v>
      </c>
      <c r="R46" s="2"/>
      <c r="S46" s="13" t="s">
        <v>62</v>
      </c>
      <c r="T46" s="12"/>
      <c r="U46" s="11" t="e">
        <f>#REF!+#REF!</f>
        <v>#REF!</v>
      </c>
      <c r="V46" s="2"/>
      <c r="W46" s="2"/>
      <c r="X46" s="2"/>
      <c r="Y46" s="2"/>
      <c r="Z46" s="2"/>
      <c r="AA46" s="2"/>
      <c r="AB46" s="2"/>
      <c r="AC46" s="2"/>
      <c r="AD46" s="2"/>
      <c r="AE46" s="2"/>
      <c r="AF46" s="2"/>
      <c r="AG46" s="2"/>
      <c r="AH46" s="2"/>
    </row>
    <row r="47" spans="1:34" ht="15.75" x14ac:dyDescent="0.25">
      <c r="A47" s="91" t="s">
        <v>125</v>
      </c>
      <c r="B47" s="2"/>
      <c r="C47" s="7">
        <f>IF(C2&lt;=assumptions!$E$9,-1*('sources-uses'!$G$78),0)</f>
        <v>0</v>
      </c>
      <c r="D47" s="7">
        <f>IF(D2&lt;=assumptions!$E$9,-1*('sources-uses'!$G$78),0)</f>
        <v>0</v>
      </c>
      <c r="E47" s="7">
        <f>IF(E2&lt;=assumptions!$E$9,-1*('sources-uses'!$G$78),0)</f>
        <v>0</v>
      </c>
      <c r="F47" s="7">
        <f>IF(F2&lt;=assumptions!$E$9,-1*('sources-uses'!$G$78),0)</f>
        <v>0</v>
      </c>
      <c r="G47" s="7">
        <f>IF(G2&lt;=assumptions!$E$9,-1*('sources-uses'!$G$78),0)</f>
        <v>0</v>
      </c>
      <c r="H47" s="7">
        <f>IF(H2&lt;=assumptions!$E$9,-1*('sources-uses'!$G$78),0)</f>
        <v>0</v>
      </c>
      <c r="I47" s="7">
        <f>IF(I2&lt;=assumptions!$E$9,-1*('sources-uses'!$G$78),0)</f>
        <v>0</v>
      </c>
      <c r="J47" s="7">
        <f>IF(J2&lt;=assumptions!$E$9,-1*('sources-uses'!$G$78),0)</f>
        <v>0</v>
      </c>
      <c r="K47" s="7">
        <f>IF(K2&lt;=assumptions!$E$9,-1*('sources-uses'!$G$78),0)</f>
        <v>0</v>
      </c>
      <c r="L47" s="7">
        <f>IF(L2&lt;=assumptions!$E$9,-1*('sources-uses'!$G$78),0)</f>
        <v>0</v>
      </c>
      <c r="M47" s="7">
        <f>IF(M2&lt;=assumptions!$E$9,-1*('sources-uses'!$G$78),0)</f>
        <v>0</v>
      </c>
      <c r="N47" s="7">
        <f>IF(N2&lt;=assumptions!$E$9,-1*('sources-uses'!$G$78),0)</f>
        <v>0</v>
      </c>
      <c r="O47" s="7">
        <f>IF(O2&lt;=assumptions!$E$9,-1*('sources-uses'!$G$78),0)</f>
        <v>0</v>
      </c>
      <c r="P47" s="7">
        <f>IF(P2&lt;=assumptions!$E$9,-1*('sources-uses'!$G$78),0)</f>
        <v>0</v>
      </c>
      <c r="Q47" s="7">
        <f>IF(Q2&lt;=assumptions!$E$9,-1*('sources-uses'!$G$78),0)</f>
        <v>0</v>
      </c>
      <c r="R47" s="2"/>
      <c r="S47" s="4" t="s">
        <v>63</v>
      </c>
      <c r="T47" s="2"/>
      <c r="U47" s="7">
        <f>SUM(C46:Q47)</f>
        <v>0</v>
      </c>
      <c r="V47" s="2"/>
      <c r="W47" s="2"/>
      <c r="X47" s="2"/>
      <c r="Y47" s="2"/>
      <c r="Z47" s="2"/>
      <c r="AA47" s="2"/>
      <c r="AB47" s="2"/>
      <c r="AC47" s="2"/>
      <c r="AD47" s="2"/>
      <c r="AE47" s="2"/>
      <c r="AF47" s="2"/>
      <c r="AG47" s="2"/>
      <c r="AH47" s="2"/>
    </row>
    <row r="48" spans="1:34" ht="15.75" x14ac:dyDescent="0.25">
      <c r="A48" s="6" t="s">
        <v>61</v>
      </c>
      <c r="B48" s="2"/>
      <c r="C48" s="9" t="e">
        <f>SUM(C43:C47)</f>
        <v>#NUM!</v>
      </c>
      <c r="D48" s="9" t="e">
        <f t="shared" ref="D48:Q48" si="25">SUM(D43:D47)</f>
        <v>#NUM!</v>
      </c>
      <c r="E48" s="9" t="e">
        <f t="shared" si="25"/>
        <v>#NUM!</v>
      </c>
      <c r="F48" s="9">
        <f t="shared" si="25"/>
        <v>0</v>
      </c>
      <c r="G48" s="9">
        <f t="shared" si="25"/>
        <v>0</v>
      </c>
      <c r="H48" s="9">
        <f t="shared" si="25"/>
        <v>0</v>
      </c>
      <c r="I48" s="9">
        <f t="shared" si="25"/>
        <v>0</v>
      </c>
      <c r="J48" s="9">
        <f t="shared" si="25"/>
        <v>0</v>
      </c>
      <c r="K48" s="9">
        <f t="shared" si="25"/>
        <v>0</v>
      </c>
      <c r="L48" s="9">
        <f t="shared" si="25"/>
        <v>0</v>
      </c>
      <c r="M48" s="9">
        <f t="shared" si="25"/>
        <v>0</v>
      </c>
      <c r="N48" s="9">
        <f t="shared" si="25"/>
        <v>0</v>
      </c>
      <c r="O48" s="9">
        <f t="shared" si="25"/>
        <v>0</v>
      </c>
      <c r="P48" s="9">
        <f t="shared" si="25"/>
        <v>0</v>
      </c>
      <c r="Q48" s="9">
        <f t="shared" si="25"/>
        <v>0</v>
      </c>
      <c r="R48" s="2"/>
      <c r="S48" s="4" t="s">
        <v>64</v>
      </c>
      <c r="T48" s="2"/>
      <c r="U48" s="7" t="e">
        <f>U46-U47</f>
        <v>#REF!</v>
      </c>
      <c r="V48" s="2"/>
      <c r="W48" s="2"/>
      <c r="X48" s="2"/>
      <c r="Y48" s="2"/>
      <c r="Z48" s="2"/>
      <c r="AA48" s="2"/>
      <c r="AB48" s="2"/>
      <c r="AC48" s="2"/>
      <c r="AD48" s="2"/>
      <c r="AE48" s="2"/>
      <c r="AF48" s="2"/>
      <c r="AG48" s="2"/>
      <c r="AH48" s="2"/>
    </row>
    <row r="49" spans="1:34" ht="15.75" x14ac:dyDescent="0.25">
      <c r="A49" s="6"/>
      <c r="B49" s="2"/>
      <c r="C49" s="32"/>
      <c r="D49" s="32"/>
      <c r="E49" s="32"/>
      <c r="F49" s="32"/>
      <c r="G49" s="32"/>
      <c r="H49" s="32"/>
      <c r="I49" s="32"/>
      <c r="J49" s="32"/>
      <c r="K49" s="32"/>
      <c r="L49" s="32"/>
      <c r="M49" s="32"/>
      <c r="N49" s="32"/>
      <c r="O49" s="32"/>
      <c r="P49" s="32"/>
      <c r="Q49" s="32"/>
      <c r="R49" s="2"/>
      <c r="S49" s="4" t="s">
        <v>65</v>
      </c>
      <c r="T49" s="2"/>
      <c r="U49" s="7">
        <f>amortizations!P77</f>
        <v>0</v>
      </c>
      <c r="V49" s="2"/>
      <c r="W49" s="2"/>
      <c r="X49" s="2"/>
      <c r="Y49" s="2"/>
      <c r="Z49" s="2"/>
      <c r="AA49" s="2"/>
      <c r="AB49" s="2"/>
      <c r="AC49" s="2"/>
      <c r="AD49" s="2"/>
      <c r="AE49" s="2"/>
      <c r="AF49" s="2"/>
      <c r="AG49" s="2"/>
      <c r="AH49" s="2"/>
    </row>
    <row r="50" spans="1:34" ht="16.5" thickBot="1" x14ac:dyDescent="0.3">
      <c r="A50" s="6" t="s">
        <v>53</v>
      </c>
      <c r="B50" s="2"/>
      <c r="C50" s="32">
        <v>0</v>
      </c>
      <c r="D50" s="32">
        <v>0</v>
      </c>
      <c r="E50" s="32">
        <v>0</v>
      </c>
      <c r="F50" s="32">
        <v>0</v>
      </c>
      <c r="G50" s="32">
        <v>0</v>
      </c>
      <c r="H50" s="32">
        <v>0</v>
      </c>
      <c r="I50" s="32">
        <v>0</v>
      </c>
      <c r="J50" s="32">
        <v>0</v>
      </c>
      <c r="K50" s="32">
        <v>0</v>
      </c>
      <c r="L50" s="32">
        <v>0</v>
      </c>
      <c r="M50" s="32">
        <v>0</v>
      </c>
      <c r="N50" s="32">
        <v>0</v>
      </c>
      <c r="O50" s="32">
        <v>0</v>
      </c>
      <c r="P50" s="32">
        <v>0</v>
      </c>
      <c r="Q50" s="32">
        <v>0</v>
      </c>
      <c r="R50" s="2"/>
      <c r="S50" s="4" t="s">
        <v>66</v>
      </c>
      <c r="T50" s="2"/>
      <c r="U50" s="7" t="e">
        <f>U49-U48</f>
        <v>#REF!</v>
      </c>
      <c r="V50" s="2"/>
      <c r="W50" s="2"/>
      <c r="X50" s="2"/>
      <c r="Y50" s="2"/>
      <c r="Z50" s="2"/>
      <c r="AA50" s="2"/>
      <c r="AB50" s="2"/>
      <c r="AC50" s="2"/>
      <c r="AD50" s="2"/>
      <c r="AE50" s="2"/>
      <c r="AF50" s="2"/>
      <c r="AG50" s="2"/>
      <c r="AH50" s="2"/>
    </row>
    <row r="51" spans="1:34" ht="16.5" thickTop="1" x14ac:dyDescent="0.25">
      <c r="A51" s="6"/>
      <c r="B51" s="2"/>
      <c r="C51" s="11"/>
      <c r="D51" s="12"/>
      <c r="E51" s="12"/>
      <c r="F51" s="12"/>
      <c r="G51" s="12"/>
      <c r="H51" s="12"/>
      <c r="I51" s="12"/>
      <c r="J51" s="12"/>
      <c r="K51" s="12"/>
      <c r="L51" s="12"/>
      <c r="M51" s="12"/>
      <c r="N51" s="12"/>
      <c r="O51" s="74"/>
      <c r="P51" s="74"/>
      <c r="Q51" s="74"/>
      <c r="R51" s="2"/>
      <c r="S51" s="2"/>
      <c r="T51" s="2"/>
      <c r="U51" s="2"/>
      <c r="V51" s="2"/>
      <c r="W51" s="2"/>
      <c r="X51" s="2"/>
      <c r="Y51" s="2"/>
      <c r="Z51" s="2"/>
      <c r="AA51" s="2"/>
      <c r="AB51" s="2"/>
      <c r="AC51" s="2"/>
      <c r="AD51" s="2"/>
      <c r="AE51" s="2"/>
      <c r="AF51" s="2"/>
      <c r="AG51" s="2"/>
      <c r="AH51" s="2"/>
    </row>
    <row r="52" spans="1:34" ht="15.75" x14ac:dyDescent="0.25">
      <c r="A52" s="4"/>
      <c r="C52" s="46"/>
      <c r="D52" s="46"/>
      <c r="E52" s="46"/>
      <c r="F52" s="46"/>
      <c r="G52" s="46"/>
      <c r="H52" s="46"/>
      <c r="I52" s="46"/>
      <c r="J52" s="46"/>
      <c r="K52" s="46"/>
      <c r="L52" s="46"/>
      <c r="M52" s="46"/>
      <c r="N52" s="46"/>
      <c r="O52" s="46"/>
      <c r="P52" s="46"/>
      <c r="Q52" s="46"/>
    </row>
  </sheetData>
  <phoneticPr fontId="0" type="noConversion"/>
  <pageMargins left="0.75" right="0.75" top="1" bottom="1" header="0.5" footer="0.5"/>
  <pageSetup scale="43" orientation="portrait" r:id="rId1"/>
  <headerFooter alignWithMargins="0">
    <oddFooter>&amp;R&amp;"Times New Roman,Regular"&amp;8revision date:  8/6/2007</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8"/>
  <sheetViews>
    <sheetView zoomScale="75" workbookViewId="0">
      <selection activeCell="B72" sqref="B72"/>
    </sheetView>
  </sheetViews>
  <sheetFormatPr defaultRowHeight="15" x14ac:dyDescent="0.2"/>
  <cols>
    <col min="1" max="1" width="20.21875" customWidth="1"/>
    <col min="2" max="2" width="9" customWidth="1"/>
  </cols>
  <sheetData>
    <row r="1" spans="1:31" ht="18.75" x14ac:dyDescent="0.3">
      <c r="A1" s="75">
        <f ca="1">NOW()</f>
        <v>41698.467277314812</v>
      </c>
      <c r="B1" s="25" t="str">
        <f>assumptions!B1</f>
        <v>Project Name Here</v>
      </c>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31" ht="15.75" x14ac:dyDescent="0.25">
      <c r="A2" s="7"/>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1" ht="15.75" x14ac:dyDescent="0.25">
      <c r="A3" s="7" t="str">
        <f>assumptions!A14</f>
        <v>MacArthur Loan</v>
      </c>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15.75" x14ac:dyDescent="0.25">
      <c r="A4" s="7"/>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1" ht="15.75" x14ac:dyDescent="0.25">
      <c r="A5" s="4" t="s">
        <v>67</v>
      </c>
      <c r="B5" s="7">
        <f>assumptions!B14</f>
        <v>0</v>
      </c>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15.75" x14ac:dyDescent="0.25">
      <c r="A6" s="4" t="s">
        <v>68</v>
      </c>
      <c r="B6" s="17">
        <f>assumptions!D14</f>
        <v>3.7499999999999999E-2</v>
      </c>
      <c r="C6" s="2"/>
      <c r="D6" s="2"/>
      <c r="E6" s="2"/>
      <c r="F6" s="2"/>
      <c r="G6" s="2"/>
      <c r="H6" s="2"/>
      <c r="I6" s="2"/>
      <c r="J6" s="2"/>
      <c r="K6" s="2"/>
      <c r="L6" s="2"/>
      <c r="M6" s="2"/>
      <c r="N6" s="2"/>
      <c r="O6" s="2"/>
      <c r="P6" s="2"/>
      <c r="Q6" s="2"/>
      <c r="R6" s="2"/>
      <c r="S6" s="2"/>
      <c r="T6" s="2"/>
      <c r="U6" s="2"/>
      <c r="V6" s="2"/>
      <c r="W6" s="2"/>
      <c r="X6" s="2"/>
      <c r="Y6" s="2"/>
      <c r="Z6" s="2"/>
      <c r="AA6" s="2"/>
      <c r="AB6" s="2"/>
      <c r="AC6" s="2"/>
      <c r="AD6" s="2"/>
      <c r="AE6" s="2"/>
    </row>
    <row r="7" spans="1:31" ht="15.75" x14ac:dyDescent="0.25">
      <c r="A7" s="4" t="s">
        <v>69</v>
      </c>
      <c r="B7" s="7">
        <f>assumptions!E14</f>
        <v>0</v>
      </c>
      <c r="C7" s="2"/>
      <c r="D7" s="2"/>
      <c r="E7" s="2"/>
      <c r="F7" s="2"/>
      <c r="G7" s="2"/>
      <c r="H7" s="2"/>
      <c r="I7" s="2"/>
      <c r="J7" s="2"/>
      <c r="K7" s="2"/>
      <c r="L7" s="2"/>
      <c r="M7" s="2"/>
      <c r="N7" s="2"/>
      <c r="O7" s="2"/>
      <c r="P7" s="2"/>
      <c r="Q7" s="2"/>
      <c r="R7" s="2"/>
      <c r="S7" s="2"/>
      <c r="T7" s="2"/>
      <c r="U7" s="2"/>
      <c r="V7" s="2"/>
      <c r="W7" s="2"/>
      <c r="X7" s="2"/>
      <c r="Y7" s="2"/>
      <c r="Z7" s="2"/>
      <c r="AA7" s="2"/>
      <c r="AB7" s="2"/>
      <c r="AC7" s="2"/>
      <c r="AD7" s="2"/>
      <c r="AE7" s="2"/>
    </row>
    <row r="8" spans="1:31" ht="15.75" x14ac:dyDescent="0.25">
      <c r="A8" s="4" t="s">
        <v>70</v>
      </c>
      <c r="B8" s="2">
        <f>assumptions!F14</f>
        <v>3</v>
      </c>
      <c r="C8" s="2"/>
      <c r="D8" s="2"/>
      <c r="E8" s="2"/>
      <c r="F8" s="2"/>
      <c r="G8" s="2"/>
      <c r="H8" s="2"/>
      <c r="I8" s="2"/>
      <c r="J8" s="2"/>
      <c r="K8" s="2"/>
      <c r="L8" s="2"/>
      <c r="M8" s="2"/>
      <c r="N8" s="2"/>
      <c r="O8" s="2"/>
      <c r="P8" s="2"/>
      <c r="Q8" s="2"/>
      <c r="R8" s="2"/>
      <c r="S8" s="2"/>
      <c r="T8" s="2"/>
      <c r="U8" s="2"/>
      <c r="V8" s="2"/>
      <c r="W8" s="2"/>
      <c r="X8" s="2"/>
      <c r="Y8" s="2"/>
      <c r="Z8" s="2"/>
      <c r="AA8" s="2"/>
      <c r="AB8" s="2"/>
      <c r="AC8" s="2"/>
      <c r="AD8" s="2"/>
      <c r="AE8" s="2"/>
    </row>
    <row r="9" spans="1:31" ht="15.75" x14ac:dyDescent="0.25">
      <c r="A9" s="4" t="s">
        <v>71</v>
      </c>
      <c r="B9" s="7" t="e">
        <f>PMT(B6/12,B7*12,-B5)</f>
        <v>#NUM!</v>
      </c>
      <c r="C9" s="2"/>
      <c r="D9" s="2"/>
      <c r="E9" s="2"/>
      <c r="F9" s="2"/>
      <c r="G9" s="2"/>
      <c r="H9" s="2"/>
      <c r="I9" s="2"/>
      <c r="J9" s="2"/>
      <c r="K9" s="2"/>
      <c r="L9" s="2"/>
      <c r="M9" s="2"/>
      <c r="N9" s="2"/>
      <c r="O9" s="2"/>
      <c r="P9" s="2"/>
      <c r="Q9" s="2"/>
      <c r="R9" s="2"/>
      <c r="S9" s="2"/>
      <c r="T9" s="2"/>
      <c r="U9" s="2"/>
      <c r="V9" s="2"/>
      <c r="W9" s="2"/>
      <c r="X9" s="2"/>
      <c r="Y9" s="2"/>
      <c r="Z9" s="2"/>
      <c r="AA9" s="2"/>
      <c r="AB9" s="2"/>
      <c r="AC9" s="2"/>
      <c r="AD9" s="2"/>
      <c r="AE9" s="2"/>
    </row>
    <row r="10" spans="1:31" ht="15.75" x14ac:dyDescent="0.25">
      <c r="A10" s="4" t="s">
        <v>72</v>
      </c>
      <c r="B10" s="7" t="e">
        <f>B9*12</f>
        <v>#NUM!</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row>
    <row r="11" spans="1:31" ht="15.75"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row>
    <row r="12" spans="1:31" ht="15.75"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row>
    <row r="13" spans="1:31" ht="15.75"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row>
    <row r="14" spans="1:31" ht="15.75" x14ac:dyDescent="0.25">
      <c r="A14" s="6" t="s">
        <v>73</v>
      </c>
      <c r="B14" s="7">
        <v>1</v>
      </c>
      <c r="C14" s="7">
        <f t="shared" ref="C14:R14" si="0">B14+1</f>
        <v>2</v>
      </c>
      <c r="D14" s="7">
        <f t="shared" si="0"/>
        <v>3</v>
      </c>
      <c r="E14" s="7">
        <f t="shared" si="0"/>
        <v>4</v>
      </c>
      <c r="F14" s="7">
        <f t="shared" si="0"/>
        <v>5</v>
      </c>
      <c r="G14" s="7">
        <f t="shared" si="0"/>
        <v>6</v>
      </c>
      <c r="H14" s="7">
        <f t="shared" si="0"/>
        <v>7</v>
      </c>
      <c r="I14" s="7">
        <f t="shared" si="0"/>
        <v>8</v>
      </c>
      <c r="J14" s="7">
        <f t="shared" si="0"/>
        <v>9</v>
      </c>
      <c r="K14" s="7">
        <f t="shared" si="0"/>
        <v>10</v>
      </c>
      <c r="L14" s="7">
        <f t="shared" si="0"/>
        <v>11</v>
      </c>
      <c r="M14" s="7">
        <f t="shared" si="0"/>
        <v>12</v>
      </c>
      <c r="N14" s="7">
        <f t="shared" si="0"/>
        <v>13</v>
      </c>
      <c r="O14" s="7">
        <f t="shared" si="0"/>
        <v>14</v>
      </c>
      <c r="P14" s="7">
        <f t="shared" si="0"/>
        <v>15</v>
      </c>
      <c r="Q14" s="7">
        <f t="shared" si="0"/>
        <v>16</v>
      </c>
      <c r="R14" s="7">
        <f t="shared" si="0"/>
        <v>17</v>
      </c>
      <c r="S14" s="7">
        <f t="shared" ref="S14:AE14" si="1">R14+1</f>
        <v>18</v>
      </c>
      <c r="T14" s="7">
        <f t="shared" si="1"/>
        <v>19</v>
      </c>
      <c r="U14" s="7">
        <f t="shared" si="1"/>
        <v>20</v>
      </c>
      <c r="V14" s="7">
        <f t="shared" si="1"/>
        <v>21</v>
      </c>
      <c r="W14" s="7">
        <f t="shared" si="1"/>
        <v>22</v>
      </c>
      <c r="X14" s="7">
        <f t="shared" si="1"/>
        <v>23</v>
      </c>
      <c r="Y14" s="7">
        <f t="shared" si="1"/>
        <v>24</v>
      </c>
      <c r="Z14" s="7">
        <f t="shared" si="1"/>
        <v>25</v>
      </c>
      <c r="AA14" s="7">
        <f t="shared" si="1"/>
        <v>26</v>
      </c>
      <c r="AB14" s="7">
        <f t="shared" si="1"/>
        <v>27</v>
      </c>
      <c r="AC14" s="7">
        <f t="shared" si="1"/>
        <v>28</v>
      </c>
      <c r="AD14" s="7">
        <f t="shared" si="1"/>
        <v>29</v>
      </c>
      <c r="AE14" s="7">
        <f t="shared" si="1"/>
        <v>30</v>
      </c>
    </row>
    <row r="15" spans="1:31" ht="15.75" x14ac:dyDescent="0.25">
      <c r="A15" s="4" t="s">
        <v>74</v>
      </c>
      <c r="B15" s="7">
        <f>B5</f>
        <v>0</v>
      </c>
      <c r="C15" s="7" t="e">
        <f t="shared" ref="C15:AE15" si="2">B16</f>
        <v>#NUM!</v>
      </c>
      <c r="D15" s="7" t="e">
        <f t="shared" si="2"/>
        <v>#NUM!</v>
      </c>
      <c r="E15" s="7">
        <f t="shared" si="2"/>
        <v>0</v>
      </c>
      <c r="F15" s="7">
        <f t="shared" si="2"/>
        <v>0</v>
      </c>
      <c r="G15" s="7">
        <f t="shared" si="2"/>
        <v>0</v>
      </c>
      <c r="H15" s="7">
        <f t="shared" si="2"/>
        <v>0</v>
      </c>
      <c r="I15" s="7">
        <f t="shared" si="2"/>
        <v>0</v>
      </c>
      <c r="J15" s="7">
        <f t="shared" si="2"/>
        <v>0</v>
      </c>
      <c r="K15" s="7">
        <f t="shared" si="2"/>
        <v>0</v>
      </c>
      <c r="L15" s="7">
        <f t="shared" si="2"/>
        <v>0</v>
      </c>
      <c r="M15" s="7">
        <f t="shared" si="2"/>
        <v>0</v>
      </c>
      <c r="N15" s="7">
        <f t="shared" si="2"/>
        <v>0</v>
      </c>
      <c r="O15" s="7">
        <f t="shared" si="2"/>
        <v>0</v>
      </c>
      <c r="P15" s="7">
        <f t="shared" si="2"/>
        <v>0</v>
      </c>
      <c r="Q15" s="7">
        <f t="shared" si="2"/>
        <v>0</v>
      </c>
      <c r="R15" s="7">
        <f t="shared" si="2"/>
        <v>0</v>
      </c>
      <c r="S15" s="7">
        <f t="shared" si="2"/>
        <v>0</v>
      </c>
      <c r="T15" s="7">
        <f t="shared" si="2"/>
        <v>0</v>
      </c>
      <c r="U15" s="7">
        <f t="shared" si="2"/>
        <v>0</v>
      </c>
      <c r="V15" s="7">
        <f t="shared" si="2"/>
        <v>0</v>
      </c>
      <c r="W15" s="7">
        <f t="shared" si="2"/>
        <v>0</v>
      </c>
      <c r="X15" s="7">
        <f t="shared" si="2"/>
        <v>0</v>
      </c>
      <c r="Y15" s="7">
        <f t="shared" si="2"/>
        <v>0</v>
      </c>
      <c r="Z15" s="7">
        <f t="shared" si="2"/>
        <v>0</v>
      </c>
      <c r="AA15" s="7">
        <f t="shared" si="2"/>
        <v>0</v>
      </c>
      <c r="AB15" s="7">
        <f t="shared" si="2"/>
        <v>0</v>
      </c>
      <c r="AC15" s="7">
        <f t="shared" si="2"/>
        <v>0</v>
      </c>
      <c r="AD15" s="7">
        <f t="shared" si="2"/>
        <v>0</v>
      </c>
      <c r="AE15" s="7">
        <f t="shared" si="2"/>
        <v>0</v>
      </c>
    </row>
    <row r="16" spans="1:31" ht="15.75" x14ac:dyDescent="0.25">
      <c r="A16" s="4" t="s">
        <v>75</v>
      </c>
      <c r="B16" s="7" t="e">
        <f>PV($B$6/12,12*($B$7-B$14),-$B$9)</f>
        <v>#NUM!</v>
      </c>
      <c r="C16" s="7" t="e">
        <f>IF($B$8&lt;=C14,0,PV($B$6/12,12*($B$7-C$14),-$B$9))</f>
        <v>#NUM!</v>
      </c>
      <c r="D16" s="7">
        <f t="shared" ref="D16:S16" si="3">IF($B$8&lt;=D14,0,PV($B$6/12,12*($B$7-D$14),-$B$9))</f>
        <v>0</v>
      </c>
      <c r="E16" s="7">
        <f t="shared" si="3"/>
        <v>0</v>
      </c>
      <c r="F16" s="7">
        <f t="shared" si="3"/>
        <v>0</v>
      </c>
      <c r="G16" s="7">
        <f t="shared" si="3"/>
        <v>0</v>
      </c>
      <c r="H16" s="7">
        <f t="shared" si="3"/>
        <v>0</v>
      </c>
      <c r="I16" s="7">
        <f t="shared" si="3"/>
        <v>0</v>
      </c>
      <c r="J16" s="7">
        <f t="shared" si="3"/>
        <v>0</v>
      </c>
      <c r="K16" s="7">
        <f t="shared" si="3"/>
        <v>0</v>
      </c>
      <c r="L16" s="7">
        <f t="shared" si="3"/>
        <v>0</v>
      </c>
      <c r="M16" s="7">
        <f t="shared" si="3"/>
        <v>0</v>
      </c>
      <c r="N16" s="7">
        <f t="shared" si="3"/>
        <v>0</v>
      </c>
      <c r="O16" s="7">
        <f t="shared" si="3"/>
        <v>0</v>
      </c>
      <c r="P16" s="7">
        <f t="shared" si="3"/>
        <v>0</v>
      </c>
      <c r="Q16" s="7">
        <f t="shared" si="3"/>
        <v>0</v>
      </c>
      <c r="R16" s="7">
        <f t="shared" si="3"/>
        <v>0</v>
      </c>
      <c r="S16" s="7">
        <f t="shared" si="3"/>
        <v>0</v>
      </c>
      <c r="T16" s="7">
        <f t="shared" ref="T16:AE16" si="4">IF($B$8&lt;=T14,0,PV($B$6/12,12*($B$7-T$14),-$B$9))</f>
        <v>0</v>
      </c>
      <c r="U16" s="7">
        <f t="shared" si="4"/>
        <v>0</v>
      </c>
      <c r="V16" s="7">
        <f t="shared" si="4"/>
        <v>0</v>
      </c>
      <c r="W16" s="7">
        <f t="shared" si="4"/>
        <v>0</v>
      </c>
      <c r="X16" s="7">
        <f t="shared" si="4"/>
        <v>0</v>
      </c>
      <c r="Y16" s="7">
        <f t="shared" si="4"/>
        <v>0</v>
      </c>
      <c r="Z16" s="7">
        <f t="shared" si="4"/>
        <v>0</v>
      </c>
      <c r="AA16" s="7">
        <f t="shared" si="4"/>
        <v>0</v>
      </c>
      <c r="AB16" s="7">
        <f t="shared" si="4"/>
        <v>0</v>
      </c>
      <c r="AC16" s="7">
        <f t="shared" si="4"/>
        <v>0</v>
      </c>
      <c r="AD16" s="7">
        <f t="shared" si="4"/>
        <v>0</v>
      </c>
      <c r="AE16" s="7">
        <f t="shared" si="4"/>
        <v>0</v>
      </c>
    </row>
    <row r="17" spans="1:31" ht="15.75" x14ac:dyDescent="0.25">
      <c r="A17" s="4" t="s">
        <v>67</v>
      </c>
      <c r="B17" s="7" t="e">
        <f>B15-B16</f>
        <v>#NUM!</v>
      </c>
      <c r="C17" s="7" t="e">
        <f>IF($B$8&lt;=C14,C15,C15-PV($B$6/12,12*($B$7-C$14),-$B$9))</f>
        <v>#NUM!</v>
      </c>
      <c r="D17" s="7" t="e">
        <f t="shared" ref="D17:S17" si="5">IF($B$8&lt;=D14,D15,D15-PV($B$6/12,12*($B$7-D$14),-$B$9))</f>
        <v>#NUM!</v>
      </c>
      <c r="E17" s="7">
        <f t="shared" si="5"/>
        <v>0</v>
      </c>
      <c r="F17" s="7">
        <f t="shared" si="5"/>
        <v>0</v>
      </c>
      <c r="G17" s="7">
        <f t="shared" si="5"/>
        <v>0</v>
      </c>
      <c r="H17" s="7">
        <f t="shared" si="5"/>
        <v>0</v>
      </c>
      <c r="I17" s="7">
        <f t="shared" si="5"/>
        <v>0</v>
      </c>
      <c r="J17" s="7">
        <f t="shared" si="5"/>
        <v>0</v>
      </c>
      <c r="K17" s="7">
        <f t="shared" si="5"/>
        <v>0</v>
      </c>
      <c r="L17" s="7">
        <f t="shared" si="5"/>
        <v>0</v>
      </c>
      <c r="M17" s="7">
        <f t="shared" si="5"/>
        <v>0</v>
      </c>
      <c r="N17" s="7">
        <f t="shared" si="5"/>
        <v>0</v>
      </c>
      <c r="O17" s="7">
        <f t="shared" si="5"/>
        <v>0</v>
      </c>
      <c r="P17" s="7">
        <f t="shared" si="5"/>
        <v>0</v>
      </c>
      <c r="Q17" s="7">
        <f t="shared" si="5"/>
        <v>0</v>
      </c>
      <c r="R17" s="7">
        <f t="shared" si="5"/>
        <v>0</v>
      </c>
      <c r="S17" s="7">
        <f t="shared" si="5"/>
        <v>0</v>
      </c>
      <c r="T17" s="7">
        <f t="shared" ref="T17:AE17" si="6">IF($B$8&lt;=T14,T15,T15-PV($B$6/12,12*($B$7-T$14),-$B$9))</f>
        <v>0</v>
      </c>
      <c r="U17" s="7">
        <f t="shared" si="6"/>
        <v>0</v>
      </c>
      <c r="V17" s="7">
        <f t="shared" si="6"/>
        <v>0</v>
      </c>
      <c r="W17" s="7">
        <f t="shared" si="6"/>
        <v>0</v>
      </c>
      <c r="X17" s="7">
        <f t="shared" si="6"/>
        <v>0</v>
      </c>
      <c r="Y17" s="7">
        <f t="shared" si="6"/>
        <v>0</v>
      </c>
      <c r="Z17" s="7">
        <f t="shared" si="6"/>
        <v>0</v>
      </c>
      <c r="AA17" s="7">
        <f t="shared" si="6"/>
        <v>0</v>
      </c>
      <c r="AB17" s="7">
        <f t="shared" si="6"/>
        <v>0</v>
      </c>
      <c r="AC17" s="7">
        <f t="shared" si="6"/>
        <v>0</v>
      </c>
      <c r="AD17" s="7">
        <f t="shared" si="6"/>
        <v>0</v>
      </c>
      <c r="AE17" s="7">
        <f t="shared" si="6"/>
        <v>0</v>
      </c>
    </row>
    <row r="18" spans="1:31" ht="15.75" x14ac:dyDescent="0.25">
      <c r="A18" s="4" t="s">
        <v>68</v>
      </c>
      <c r="B18" s="7" t="e">
        <f>$B$10-B17</f>
        <v>#NUM!</v>
      </c>
      <c r="C18" s="7" t="e">
        <f>IF($B$8&gt;=C14,$B$10-(C15-PV($B$6/12,12*($B$7-C$14),-$B$9)),0)</f>
        <v>#NUM!</v>
      </c>
      <c r="D18" s="7" t="e">
        <f t="shared" ref="D18:S18" si="7">IF($B$8&gt;=D14,$B$10-(D15-PV($B$6/12,12*($B$7-D$14),-$B$9)),0)</f>
        <v>#NUM!</v>
      </c>
      <c r="E18" s="7">
        <f t="shared" si="7"/>
        <v>0</v>
      </c>
      <c r="F18" s="7">
        <f t="shared" si="7"/>
        <v>0</v>
      </c>
      <c r="G18" s="7">
        <f t="shared" si="7"/>
        <v>0</v>
      </c>
      <c r="H18" s="7">
        <f t="shared" si="7"/>
        <v>0</v>
      </c>
      <c r="I18" s="7">
        <f t="shared" si="7"/>
        <v>0</v>
      </c>
      <c r="J18" s="7">
        <f t="shared" si="7"/>
        <v>0</v>
      </c>
      <c r="K18" s="7">
        <f t="shared" si="7"/>
        <v>0</v>
      </c>
      <c r="L18" s="7">
        <f t="shared" si="7"/>
        <v>0</v>
      </c>
      <c r="M18" s="7">
        <f t="shared" si="7"/>
        <v>0</v>
      </c>
      <c r="N18" s="7">
        <f t="shared" si="7"/>
        <v>0</v>
      </c>
      <c r="O18" s="7">
        <f t="shared" si="7"/>
        <v>0</v>
      </c>
      <c r="P18" s="7">
        <f t="shared" si="7"/>
        <v>0</v>
      </c>
      <c r="Q18" s="7">
        <f t="shared" si="7"/>
        <v>0</v>
      </c>
      <c r="R18" s="7">
        <f t="shared" si="7"/>
        <v>0</v>
      </c>
      <c r="S18" s="7">
        <f t="shared" si="7"/>
        <v>0</v>
      </c>
      <c r="T18" s="7">
        <f t="shared" ref="T18:AE18" si="8">IF($B$8&gt;=T14,$B$10-(T15-PV($B$6/12,12*($B$7-T$14),-$B$9)),0)</f>
        <v>0</v>
      </c>
      <c r="U18" s="7">
        <f t="shared" si="8"/>
        <v>0</v>
      </c>
      <c r="V18" s="7">
        <f t="shared" si="8"/>
        <v>0</v>
      </c>
      <c r="W18" s="7">
        <f t="shared" si="8"/>
        <v>0</v>
      </c>
      <c r="X18" s="7">
        <f t="shared" si="8"/>
        <v>0</v>
      </c>
      <c r="Y18" s="7">
        <f t="shared" si="8"/>
        <v>0</v>
      </c>
      <c r="Z18" s="7">
        <f t="shared" si="8"/>
        <v>0</v>
      </c>
      <c r="AA18" s="7">
        <f t="shared" si="8"/>
        <v>0</v>
      </c>
      <c r="AB18" s="7">
        <f t="shared" si="8"/>
        <v>0</v>
      </c>
      <c r="AC18" s="7">
        <f t="shared" si="8"/>
        <v>0</v>
      </c>
      <c r="AD18" s="7">
        <f t="shared" si="8"/>
        <v>0</v>
      </c>
      <c r="AE18" s="7">
        <f t="shared" si="8"/>
        <v>0</v>
      </c>
    </row>
    <row r="19" spans="1:31" ht="15.75" x14ac:dyDescent="0.25">
      <c r="A19" s="4" t="s">
        <v>76</v>
      </c>
      <c r="B19" s="7" t="e">
        <f>B17+B18</f>
        <v>#NUM!</v>
      </c>
      <c r="C19" s="7" t="e">
        <f t="shared" ref="C19:R19" si="9">C17+C18</f>
        <v>#NUM!</v>
      </c>
      <c r="D19" s="7" t="e">
        <f t="shared" si="9"/>
        <v>#NUM!</v>
      </c>
      <c r="E19" s="7">
        <f t="shared" si="9"/>
        <v>0</v>
      </c>
      <c r="F19" s="7">
        <f t="shared" si="9"/>
        <v>0</v>
      </c>
      <c r="G19" s="7">
        <f t="shared" si="9"/>
        <v>0</v>
      </c>
      <c r="H19" s="7">
        <f t="shared" si="9"/>
        <v>0</v>
      </c>
      <c r="I19" s="7">
        <f t="shared" si="9"/>
        <v>0</v>
      </c>
      <c r="J19" s="7">
        <f t="shared" si="9"/>
        <v>0</v>
      </c>
      <c r="K19" s="7">
        <f t="shared" si="9"/>
        <v>0</v>
      </c>
      <c r="L19" s="7">
        <f t="shared" si="9"/>
        <v>0</v>
      </c>
      <c r="M19" s="7">
        <f t="shared" si="9"/>
        <v>0</v>
      </c>
      <c r="N19" s="7">
        <f t="shared" si="9"/>
        <v>0</v>
      </c>
      <c r="O19" s="7">
        <f t="shared" si="9"/>
        <v>0</v>
      </c>
      <c r="P19" s="7">
        <f t="shared" si="9"/>
        <v>0</v>
      </c>
      <c r="Q19" s="7">
        <f t="shared" si="9"/>
        <v>0</v>
      </c>
      <c r="R19" s="7">
        <f t="shared" si="9"/>
        <v>0</v>
      </c>
      <c r="S19" s="7">
        <f t="shared" ref="S19:AE19" si="10">S17+S18</f>
        <v>0</v>
      </c>
      <c r="T19" s="7">
        <f t="shared" si="10"/>
        <v>0</v>
      </c>
      <c r="U19" s="7">
        <f t="shared" si="10"/>
        <v>0</v>
      </c>
      <c r="V19" s="7">
        <f t="shared" si="10"/>
        <v>0</v>
      </c>
      <c r="W19" s="7">
        <f t="shared" si="10"/>
        <v>0</v>
      </c>
      <c r="X19" s="7">
        <f t="shared" si="10"/>
        <v>0</v>
      </c>
      <c r="Y19" s="7">
        <f t="shared" si="10"/>
        <v>0</v>
      </c>
      <c r="Z19" s="7">
        <f t="shared" si="10"/>
        <v>0</v>
      </c>
      <c r="AA19" s="7">
        <f t="shared" si="10"/>
        <v>0</v>
      </c>
      <c r="AB19" s="7">
        <f t="shared" si="10"/>
        <v>0</v>
      </c>
      <c r="AC19" s="7">
        <f t="shared" si="10"/>
        <v>0</v>
      </c>
      <c r="AD19" s="7">
        <f t="shared" si="10"/>
        <v>0</v>
      </c>
      <c r="AE19" s="7">
        <f t="shared" si="10"/>
        <v>0</v>
      </c>
    </row>
    <row r="20" spans="1:31" ht="15.75" x14ac:dyDescent="0.25">
      <c r="A20" s="4"/>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1:31" ht="15.75" x14ac:dyDescent="0.25">
      <c r="A21" s="7" t="str">
        <f>assumptions!A15</f>
        <v>Other Financing</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row>
    <row r="22" spans="1:31" ht="15.75" x14ac:dyDescent="0.25">
      <c r="A22" s="7"/>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row>
    <row r="23" spans="1:31" ht="15.75" x14ac:dyDescent="0.25">
      <c r="A23" s="4" t="s">
        <v>67</v>
      </c>
      <c r="B23" s="7">
        <f>assumptions!B15</f>
        <v>0</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row>
    <row r="24" spans="1:31" ht="15.75" x14ac:dyDescent="0.25">
      <c r="A24" s="4" t="s">
        <v>68</v>
      </c>
      <c r="B24" s="17">
        <f>assumptions!D15</f>
        <v>0</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row>
    <row r="25" spans="1:31" ht="15.75" x14ac:dyDescent="0.25">
      <c r="A25" s="4" t="s">
        <v>70</v>
      </c>
      <c r="B25" s="7">
        <f>assumptions!E15</f>
        <v>0</v>
      </c>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row>
    <row r="26" spans="1:31" ht="15.75" x14ac:dyDescent="0.25">
      <c r="A26" s="4" t="s">
        <v>71</v>
      </c>
      <c r="B26" s="7">
        <v>0</v>
      </c>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row>
    <row r="27" spans="1:31" ht="15.75" x14ac:dyDescent="0.25">
      <c r="A27" s="4" t="s">
        <v>72</v>
      </c>
      <c r="B27" s="7">
        <v>0</v>
      </c>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row>
    <row r="28" spans="1:31" ht="15.75"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row>
    <row r="29" spans="1:31" ht="15.75"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row>
    <row r="30" spans="1:31" ht="15.75" x14ac:dyDescent="0.25">
      <c r="A30" s="6" t="s">
        <v>73</v>
      </c>
      <c r="B30" s="7">
        <v>1</v>
      </c>
      <c r="C30" s="7">
        <f t="shared" ref="C30:AE30" si="11">B30+1</f>
        <v>2</v>
      </c>
      <c r="D30" s="7">
        <f t="shared" si="11"/>
        <v>3</v>
      </c>
      <c r="E30" s="7">
        <f t="shared" si="11"/>
        <v>4</v>
      </c>
      <c r="F30" s="7">
        <f t="shared" si="11"/>
        <v>5</v>
      </c>
      <c r="G30" s="7">
        <f t="shared" si="11"/>
        <v>6</v>
      </c>
      <c r="H30" s="7">
        <f t="shared" si="11"/>
        <v>7</v>
      </c>
      <c r="I30" s="7">
        <f t="shared" si="11"/>
        <v>8</v>
      </c>
      <c r="J30" s="7">
        <f t="shared" si="11"/>
        <v>9</v>
      </c>
      <c r="K30" s="7">
        <f t="shared" si="11"/>
        <v>10</v>
      </c>
      <c r="L30" s="7">
        <f t="shared" si="11"/>
        <v>11</v>
      </c>
      <c r="M30" s="7">
        <f t="shared" si="11"/>
        <v>12</v>
      </c>
      <c r="N30" s="7">
        <f t="shared" si="11"/>
        <v>13</v>
      </c>
      <c r="O30" s="7">
        <f t="shared" si="11"/>
        <v>14</v>
      </c>
      <c r="P30" s="7">
        <f t="shared" si="11"/>
        <v>15</v>
      </c>
      <c r="Q30" s="7">
        <f t="shared" si="11"/>
        <v>16</v>
      </c>
      <c r="R30" s="7">
        <f t="shared" si="11"/>
        <v>17</v>
      </c>
      <c r="S30" s="7">
        <f t="shared" si="11"/>
        <v>18</v>
      </c>
      <c r="T30" s="7">
        <f t="shared" si="11"/>
        <v>19</v>
      </c>
      <c r="U30" s="7">
        <f t="shared" si="11"/>
        <v>20</v>
      </c>
      <c r="V30" s="7">
        <f t="shared" si="11"/>
        <v>21</v>
      </c>
      <c r="W30" s="7">
        <f t="shared" si="11"/>
        <v>22</v>
      </c>
      <c r="X30" s="7">
        <f t="shared" si="11"/>
        <v>23</v>
      </c>
      <c r="Y30" s="7">
        <f t="shared" si="11"/>
        <v>24</v>
      </c>
      <c r="Z30" s="7">
        <f t="shared" si="11"/>
        <v>25</v>
      </c>
      <c r="AA30" s="7">
        <f t="shared" si="11"/>
        <v>26</v>
      </c>
      <c r="AB30" s="7">
        <f t="shared" si="11"/>
        <v>27</v>
      </c>
      <c r="AC30" s="7">
        <f t="shared" si="11"/>
        <v>28</v>
      </c>
      <c r="AD30" s="7">
        <f t="shared" si="11"/>
        <v>29</v>
      </c>
      <c r="AE30" s="7">
        <f t="shared" si="11"/>
        <v>30</v>
      </c>
    </row>
    <row r="31" spans="1:31" ht="15.75" x14ac:dyDescent="0.25">
      <c r="A31" s="4" t="s">
        <v>74</v>
      </c>
      <c r="B31" s="7">
        <f>B23</f>
        <v>0</v>
      </c>
      <c r="C31" s="7">
        <f t="shared" ref="C31:AE31" si="12">B32</f>
        <v>0</v>
      </c>
      <c r="D31" s="7">
        <f t="shared" si="12"/>
        <v>0</v>
      </c>
      <c r="E31" s="7">
        <f t="shared" si="12"/>
        <v>0</v>
      </c>
      <c r="F31" s="7">
        <f t="shared" si="12"/>
        <v>0</v>
      </c>
      <c r="G31" s="7">
        <f t="shared" si="12"/>
        <v>0</v>
      </c>
      <c r="H31" s="7">
        <f t="shared" si="12"/>
        <v>0</v>
      </c>
      <c r="I31" s="7">
        <f t="shared" si="12"/>
        <v>0</v>
      </c>
      <c r="J31" s="7">
        <f t="shared" si="12"/>
        <v>0</v>
      </c>
      <c r="K31" s="7">
        <f t="shared" si="12"/>
        <v>0</v>
      </c>
      <c r="L31" s="7">
        <f t="shared" si="12"/>
        <v>0</v>
      </c>
      <c r="M31" s="7">
        <f t="shared" si="12"/>
        <v>0</v>
      </c>
      <c r="N31" s="7">
        <f t="shared" si="12"/>
        <v>0</v>
      </c>
      <c r="O31" s="7">
        <f t="shared" si="12"/>
        <v>0</v>
      </c>
      <c r="P31" s="7">
        <f t="shared" si="12"/>
        <v>0</v>
      </c>
      <c r="Q31" s="7">
        <f t="shared" si="12"/>
        <v>0</v>
      </c>
      <c r="R31" s="7">
        <f t="shared" si="12"/>
        <v>0</v>
      </c>
      <c r="S31" s="7">
        <f t="shared" si="12"/>
        <v>0</v>
      </c>
      <c r="T31" s="7">
        <f t="shared" si="12"/>
        <v>0</v>
      </c>
      <c r="U31" s="7">
        <f t="shared" si="12"/>
        <v>0</v>
      </c>
      <c r="V31" s="7">
        <f t="shared" si="12"/>
        <v>0</v>
      </c>
      <c r="W31" s="7">
        <f t="shared" si="12"/>
        <v>0</v>
      </c>
      <c r="X31" s="7">
        <f t="shared" si="12"/>
        <v>0</v>
      </c>
      <c r="Y31" s="7">
        <f t="shared" si="12"/>
        <v>0</v>
      </c>
      <c r="Z31" s="7">
        <f t="shared" si="12"/>
        <v>0</v>
      </c>
      <c r="AA31" s="7">
        <f t="shared" si="12"/>
        <v>0</v>
      </c>
      <c r="AB31" s="7">
        <f t="shared" si="12"/>
        <v>0</v>
      </c>
      <c r="AC31" s="7">
        <f t="shared" si="12"/>
        <v>0</v>
      </c>
      <c r="AD31" s="7">
        <f t="shared" si="12"/>
        <v>0</v>
      </c>
      <c r="AE31" s="7">
        <f t="shared" si="12"/>
        <v>0</v>
      </c>
    </row>
    <row r="32" spans="1:31" ht="15.75" x14ac:dyDescent="0.25">
      <c r="A32" s="4" t="s">
        <v>75</v>
      </c>
      <c r="B32" s="7">
        <f t="shared" ref="B32:AE32" si="13">B31+B34</f>
        <v>0</v>
      </c>
      <c r="C32" s="7">
        <f t="shared" si="13"/>
        <v>0</v>
      </c>
      <c r="D32" s="7">
        <f t="shared" si="13"/>
        <v>0</v>
      </c>
      <c r="E32" s="7">
        <f t="shared" si="13"/>
        <v>0</v>
      </c>
      <c r="F32" s="7">
        <f t="shared" si="13"/>
        <v>0</v>
      </c>
      <c r="G32" s="7">
        <f t="shared" si="13"/>
        <v>0</v>
      </c>
      <c r="H32" s="7">
        <f t="shared" si="13"/>
        <v>0</v>
      </c>
      <c r="I32" s="7">
        <f t="shared" si="13"/>
        <v>0</v>
      </c>
      <c r="J32" s="7">
        <f t="shared" si="13"/>
        <v>0</v>
      </c>
      <c r="K32" s="7">
        <f t="shared" si="13"/>
        <v>0</v>
      </c>
      <c r="L32" s="7">
        <f t="shared" si="13"/>
        <v>0</v>
      </c>
      <c r="M32" s="7">
        <f t="shared" si="13"/>
        <v>0</v>
      </c>
      <c r="N32" s="7">
        <f t="shared" si="13"/>
        <v>0</v>
      </c>
      <c r="O32" s="7">
        <f t="shared" si="13"/>
        <v>0</v>
      </c>
      <c r="P32" s="7">
        <f t="shared" si="13"/>
        <v>0</v>
      </c>
      <c r="Q32" s="7">
        <f t="shared" si="13"/>
        <v>0</v>
      </c>
      <c r="R32" s="7">
        <f t="shared" si="13"/>
        <v>0</v>
      </c>
      <c r="S32" s="7">
        <f t="shared" si="13"/>
        <v>0</v>
      </c>
      <c r="T32" s="7">
        <f t="shared" si="13"/>
        <v>0</v>
      </c>
      <c r="U32" s="7">
        <f t="shared" si="13"/>
        <v>0</v>
      </c>
      <c r="V32" s="7">
        <f t="shared" si="13"/>
        <v>0</v>
      </c>
      <c r="W32" s="7">
        <f t="shared" si="13"/>
        <v>0</v>
      </c>
      <c r="X32" s="7">
        <f t="shared" si="13"/>
        <v>0</v>
      </c>
      <c r="Y32" s="7">
        <f t="shared" si="13"/>
        <v>0</v>
      </c>
      <c r="Z32" s="7">
        <f t="shared" si="13"/>
        <v>0</v>
      </c>
      <c r="AA32" s="7">
        <f t="shared" si="13"/>
        <v>0</v>
      </c>
      <c r="AB32" s="7">
        <f t="shared" si="13"/>
        <v>0</v>
      </c>
      <c r="AC32" s="7">
        <f t="shared" si="13"/>
        <v>0</v>
      </c>
      <c r="AD32" s="7">
        <f t="shared" si="13"/>
        <v>0</v>
      </c>
      <c r="AE32" s="7">
        <f t="shared" si="13"/>
        <v>0</v>
      </c>
    </row>
    <row r="33" spans="1:31" ht="15.75" x14ac:dyDescent="0.25">
      <c r="A33" s="4" t="s">
        <v>67</v>
      </c>
      <c r="B33" s="7">
        <v>0</v>
      </c>
      <c r="C33" s="7">
        <v>0</v>
      </c>
      <c r="D33" s="7">
        <v>0</v>
      </c>
      <c r="E33" s="7">
        <v>0</v>
      </c>
      <c r="F33" s="7">
        <v>0</v>
      </c>
      <c r="G33" s="7">
        <v>0</v>
      </c>
      <c r="H33" s="7">
        <v>0</v>
      </c>
      <c r="I33" s="7">
        <v>0</v>
      </c>
      <c r="J33" s="7">
        <v>0</v>
      </c>
      <c r="K33" s="7">
        <v>0</v>
      </c>
      <c r="L33" s="7">
        <v>0</v>
      </c>
      <c r="M33" s="7">
        <v>0</v>
      </c>
      <c r="N33" s="7">
        <v>0</v>
      </c>
      <c r="O33" s="7">
        <v>0</v>
      </c>
      <c r="P33" s="7">
        <v>0</v>
      </c>
      <c r="Q33" s="7">
        <v>0</v>
      </c>
      <c r="R33" s="7">
        <v>0</v>
      </c>
      <c r="S33" s="7">
        <v>0</v>
      </c>
      <c r="T33" s="7">
        <v>0</v>
      </c>
      <c r="U33" s="7">
        <v>0</v>
      </c>
      <c r="V33" s="7">
        <v>0</v>
      </c>
      <c r="W33" s="7">
        <v>0</v>
      </c>
      <c r="X33" s="7">
        <v>0</v>
      </c>
      <c r="Y33" s="7">
        <v>0</v>
      </c>
      <c r="Z33" s="7">
        <v>0</v>
      </c>
      <c r="AA33" s="7">
        <v>0</v>
      </c>
      <c r="AB33" s="7">
        <v>0</v>
      </c>
      <c r="AC33" s="7">
        <v>0</v>
      </c>
      <c r="AD33" s="7">
        <v>0</v>
      </c>
      <c r="AE33" s="7">
        <v>0</v>
      </c>
    </row>
    <row r="34" spans="1:31" ht="15.75" x14ac:dyDescent="0.25">
      <c r="A34" s="4" t="s">
        <v>68</v>
      </c>
      <c r="B34" s="7">
        <f>B31*$B$24</f>
        <v>0</v>
      </c>
      <c r="C34" s="7">
        <f t="shared" ref="C34:AE34" si="14">C31*$B$24</f>
        <v>0</v>
      </c>
      <c r="D34" s="7">
        <f t="shared" si="14"/>
        <v>0</v>
      </c>
      <c r="E34" s="7">
        <f t="shared" si="14"/>
        <v>0</v>
      </c>
      <c r="F34" s="7">
        <f t="shared" si="14"/>
        <v>0</v>
      </c>
      <c r="G34" s="7">
        <f t="shared" si="14"/>
        <v>0</v>
      </c>
      <c r="H34" s="7">
        <f t="shared" si="14"/>
        <v>0</v>
      </c>
      <c r="I34" s="7">
        <f t="shared" si="14"/>
        <v>0</v>
      </c>
      <c r="J34" s="7">
        <f t="shared" si="14"/>
        <v>0</v>
      </c>
      <c r="K34" s="7">
        <f t="shared" si="14"/>
        <v>0</v>
      </c>
      <c r="L34" s="7">
        <f t="shared" si="14"/>
        <v>0</v>
      </c>
      <c r="M34" s="7">
        <f t="shared" si="14"/>
        <v>0</v>
      </c>
      <c r="N34" s="7">
        <f t="shared" si="14"/>
        <v>0</v>
      </c>
      <c r="O34" s="7">
        <f t="shared" si="14"/>
        <v>0</v>
      </c>
      <c r="P34" s="7">
        <f t="shared" si="14"/>
        <v>0</v>
      </c>
      <c r="Q34" s="7">
        <f t="shared" si="14"/>
        <v>0</v>
      </c>
      <c r="R34" s="7">
        <f t="shared" si="14"/>
        <v>0</v>
      </c>
      <c r="S34" s="7">
        <f t="shared" si="14"/>
        <v>0</v>
      </c>
      <c r="T34" s="7">
        <f t="shared" si="14"/>
        <v>0</v>
      </c>
      <c r="U34" s="7">
        <f t="shared" si="14"/>
        <v>0</v>
      </c>
      <c r="V34" s="7">
        <f t="shared" si="14"/>
        <v>0</v>
      </c>
      <c r="W34" s="7">
        <f t="shared" si="14"/>
        <v>0</v>
      </c>
      <c r="X34" s="7">
        <f t="shared" si="14"/>
        <v>0</v>
      </c>
      <c r="Y34" s="7">
        <f t="shared" si="14"/>
        <v>0</v>
      </c>
      <c r="Z34" s="7">
        <f t="shared" si="14"/>
        <v>0</v>
      </c>
      <c r="AA34" s="7">
        <f t="shared" si="14"/>
        <v>0</v>
      </c>
      <c r="AB34" s="7">
        <f t="shared" si="14"/>
        <v>0</v>
      </c>
      <c r="AC34" s="7">
        <f t="shared" si="14"/>
        <v>0</v>
      </c>
      <c r="AD34" s="7">
        <f t="shared" si="14"/>
        <v>0</v>
      </c>
      <c r="AE34" s="7">
        <f t="shared" si="14"/>
        <v>0</v>
      </c>
    </row>
    <row r="35" spans="1:31" ht="15.75" x14ac:dyDescent="0.25">
      <c r="A35" s="4" t="s">
        <v>76</v>
      </c>
      <c r="B35" s="7">
        <f t="shared" ref="B35:AE35" si="15">B33+B34</f>
        <v>0</v>
      </c>
      <c r="C35" s="7">
        <f t="shared" si="15"/>
        <v>0</v>
      </c>
      <c r="D35" s="7">
        <f t="shared" si="15"/>
        <v>0</v>
      </c>
      <c r="E35" s="7">
        <f t="shared" si="15"/>
        <v>0</v>
      </c>
      <c r="F35" s="7">
        <f t="shared" si="15"/>
        <v>0</v>
      </c>
      <c r="G35" s="7">
        <f t="shared" si="15"/>
        <v>0</v>
      </c>
      <c r="H35" s="7">
        <f t="shared" si="15"/>
        <v>0</v>
      </c>
      <c r="I35" s="7">
        <f t="shared" si="15"/>
        <v>0</v>
      </c>
      <c r="J35" s="7">
        <f t="shared" si="15"/>
        <v>0</v>
      </c>
      <c r="K35" s="7">
        <f t="shared" si="15"/>
        <v>0</v>
      </c>
      <c r="L35" s="7">
        <f t="shared" si="15"/>
        <v>0</v>
      </c>
      <c r="M35" s="7">
        <f t="shared" si="15"/>
        <v>0</v>
      </c>
      <c r="N35" s="7">
        <f t="shared" si="15"/>
        <v>0</v>
      </c>
      <c r="O35" s="7">
        <f t="shared" si="15"/>
        <v>0</v>
      </c>
      <c r="P35" s="7">
        <f t="shared" si="15"/>
        <v>0</v>
      </c>
      <c r="Q35" s="7">
        <f t="shared" si="15"/>
        <v>0</v>
      </c>
      <c r="R35" s="7">
        <f t="shared" si="15"/>
        <v>0</v>
      </c>
      <c r="S35" s="7">
        <f t="shared" si="15"/>
        <v>0</v>
      </c>
      <c r="T35" s="7">
        <f t="shared" si="15"/>
        <v>0</v>
      </c>
      <c r="U35" s="7">
        <f t="shared" si="15"/>
        <v>0</v>
      </c>
      <c r="V35" s="7">
        <f t="shared" si="15"/>
        <v>0</v>
      </c>
      <c r="W35" s="7">
        <f t="shared" si="15"/>
        <v>0</v>
      </c>
      <c r="X35" s="7">
        <f t="shared" si="15"/>
        <v>0</v>
      </c>
      <c r="Y35" s="7">
        <f t="shared" si="15"/>
        <v>0</v>
      </c>
      <c r="Z35" s="7">
        <f t="shared" si="15"/>
        <v>0</v>
      </c>
      <c r="AA35" s="7">
        <f t="shared" si="15"/>
        <v>0</v>
      </c>
      <c r="AB35" s="7">
        <f t="shared" si="15"/>
        <v>0</v>
      </c>
      <c r="AC35" s="7">
        <f t="shared" si="15"/>
        <v>0</v>
      </c>
      <c r="AD35" s="7">
        <f t="shared" si="15"/>
        <v>0</v>
      </c>
      <c r="AE35" s="7">
        <f t="shared" si="15"/>
        <v>0</v>
      </c>
    </row>
    <row r="36" spans="1:31" ht="15.75" x14ac:dyDescent="0.25">
      <c r="A36" s="19"/>
      <c r="B36" s="19"/>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row>
    <row r="37" spans="1:31" ht="15.75" x14ac:dyDescent="0.25">
      <c r="A37" s="7" t="str">
        <f>assumptions!A16</f>
        <v>Other Financing</v>
      </c>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row>
    <row r="38" spans="1:31" ht="15.75" x14ac:dyDescent="0.25">
      <c r="A38" s="7"/>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row>
    <row r="39" spans="1:31" ht="15.75" x14ac:dyDescent="0.25">
      <c r="A39" s="4" t="s">
        <v>67</v>
      </c>
      <c r="B39" s="7">
        <f>assumptions!B16</f>
        <v>0</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row>
    <row r="40" spans="1:31" ht="15.75" x14ac:dyDescent="0.25">
      <c r="A40" s="4" t="s">
        <v>68</v>
      </c>
      <c r="B40" s="17">
        <f>assumptions!D16</f>
        <v>0</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row>
    <row r="41" spans="1:31" ht="15.75" x14ac:dyDescent="0.25">
      <c r="A41" s="4" t="s">
        <v>70</v>
      </c>
      <c r="B41" s="7">
        <f>assumptions!E16</f>
        <v>0</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row>
    <row r="42" spans="1:31" ht="15.75" x14ac:dyDescent="0.25">
      <c r="A42" s="4" t="s">
        <v>71</v>
      </c>
      <c r="B42" s="7">
        <f>B40*(B39/12)</f>
        <v>0</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row>
    <row r="43" spans="1:31" ht="15.75" x14ac:dyDescent="0.25">
      <c r="A43" s="4" t="s">
        <v>72</v>
      </c>
      <c r="B43" s="7">
        <f>B42*12</f>
        <v>0</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row>
    <row r="44" spans="1:31" ht="15.75"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row>
    <row r="45" spans="1:31" ht="15.75"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row>
    <row r="46" spans="1:31" ht="15.75" x14ac:dyDescent="0.25">
      <c r="A46" s="6" t="s">
        <v>73</v>
      </c>
      <c r="B46" s="7">
        <v>1</v>
      </c>
      <c r="C46" s="7">
        <f t="shared" ref="C46:R46" si="16">B46+1</f>
        <v>2</v>
      </c>
      <c r="D46" s="7">
        <f t="shared" si="16"/>
        <v>3</v>
      </c>
      <c r="E46" s="7">
        <f t="shared" si="16"/>
        <v>4</v>
      </c>
      <c r="F46" s="7">
        <f t="shared" si="16"/>
        <v>5</v>
      </c>
      <c r="G46" s="7">
        <f t="shared" si="16"/>
        <v>6</v>
      </c>
      <c r="H46" s="7">
        <f t="shared" si="16"/>
        <v>7</v>
      </c>
      <c r="I46" s="7">
        <f t="shared" si="16"/>
        <v>8</v>
      </c>
      <c r="J46" s="7">
        <f t="shared" si="16"/>
        <v>9</v>
      </c>
      <c r="K46" s="7">
        <f t="shared" si="16"/>
        <v>10</v>
      </c>
      <c r="L46" s="7">
        <f t="shared" si="16"/>
        <v>11</v>
      </c>
      <c r="M46" s="7">
        <f t="shared" si="16"/>
        <v>12</v>
      </c>
      <c r="N46" s="7">
        <f t="shared" si="16"/>
        <v>13</v>
      </c>
      <c r="O46" s="7">
        <f t="shared" si="16"/>
        <v>14</v>
      </c>
      <c r="P46" s="7">
        <f t="shared" si="16"/>
        <v>15</v>
      </c>
      <c r="Q46" s="7">
        <f t="shared" si="16"/>
        <v>16</v>
      </c>
      <c r="R46" s="7">
        <f t="shared" si="16"/>
        <v>17</v>
      </c>
      <c r="S46" s="7">
        <f t="shared" ref="S46:AE46" si="17">R46+1</f>
        <v>18</v>
      </c>
      <c r="T46" s="7">
        <f t="shared" si="17"/>
        <v>19</v>
      </c>
      <c r="U46" s="7">
        <f t="shared" si="17"/>
        <v>20</v>
      </c>
      <c r="V46" s="7">
        <f t="shared" si="17"/>
        <v>21</v>
      </c>
      <c r="W46" s="7">
        <f t="shared" si="17"/>
        <v>22</v>
      </c>
      <c r="X46" s="7">
        <f t="shared" si="17"/>
        <v>23</v>
      </c>
      <c r="Y46" s="7">
        <f t="shared" si="17"/>
        <v>24</v>
      </c>
      <c r="Z46" s="7">
        <f t="shared" si="17"/>
        <v>25</v>
      </c>
      <c r="AA46" s="7">
        <f t="shared" si="17"/>
        <v>26</v>
      </c>
      <c r="AB46" s="7">
        <f t="shared" si="17"/>
        <v>27</v>
      </c>
      <c r="AC46" s="7">
        <f t="shared" si="17"/>
        <v>28</v>
      </c>
      <c r="AD46" s="7">
        <f t="shared" si="17"/>
        <v>29</v>
      </c>
      <c r="AE46" s="7">
        <f t="shared" si="17"/>
        <v>30</v>
      </c>
    </row>
    <row r="47" spans="1:31" ht="15.75" x14ac:dyDescent="0.25">
      <c r="A47" s="4" t="s">
        <v>74</v>
      </c>
      <c r="B47" s="7">
        <f>B39</f>
        <v>0</v>
      </c>
      <c r="C47" s="7">
        <f t="shared" ref="C47:AE47" si="18">B48</f>
        <v>0</v>
      </c>
      <c r="D47" s="7">
        <f t="shared" si="18"/>
        <v>0</v>
      </c>
      <c r="E47" s="7">
        <f t="shared" si="18"/>
        <v>0</v>
      </c>
      <c r="F47" s="7">
        <f t="shared" si="18"/>
        <v>0</v>
      </c>
      <c r="G47" s="7">
        <f t="shared" si="18"/>
        <v>0</v>
      </c>
      <c r="H47" s="7">
        <f t="shared" si="18"/>
        <v>0</v>
      </c>
      <c r="I47" s="7">
        <f t="shared" si="18"/>
        <v>0</v>
      </c>
      <c r="J47" s="7">
        <f t="shared" si="18"/>
        <v>0</v>
      </c>
      <c r="K47" s="7">
        <f t="shared" si="18"/>
        <v>0</v>
      </c>
      <c r="L47" s="7">
        <f t="shared" si="18"/>
        <v>0</v>
      </c>
      <c r="M47" s="7">
        <f t="shared" si="18"/>
        <v>0</v>
      </c>
      <c r="N47" s="7">
        <f t="shared" si="18"/>
        <v>0</v>
      </c>
      <c r="O47" s="7">
        <f t="shared" si="18"/>
        <v>0</v>
      </c>
      <c r="P47" s="7">
        <f t="shared" si="18"/>
        <v>0</v>
      </c>
      <c r="Q47" s="7">
        <f t="shared" si="18"/>
        <v>0</v>
      </c>
      <c r="R47" s="7">
        <f t="shared" si="18"/>
        <v>0</v>
      </c>
      <c r="S47" s="7">
        <f t="shared" si="18"/>
        <v>0</v>
      </c>
      <c r="T47" s="7">
        <f t="shared" si="18"/>
        <v>0</v>
      </c>
      <c r="U47" s="7">
        <f t="shared" si="18"/>
        <v>0</v>
      </c>
      <c r="V47" s="7">
        <f t="shared" si="18"/>
        <v>0</v>
      </c>
      <c r="W47" s="7">
        <f t="shared" si="18"/>
        <v>0</v>
      </c>
      <c r="X47" s="7">
        <f t="shared" si="18"/>
        <v>0</v>
      </c>
      <c r="Y47" s="7">
        <f t="shared" si="18"/>
        <v>0</v>
      </c>
      <c r="Z47" s="7">
        <f t="shared" si="18"/>
        <v>0</v>
      </c>
      <c r="AA47" s="7">
        <f t="shared" si="18"/>
        <v>0</v>
      </c>
      <c r="AB47" s="7">
        <f t="shared" si="18"/>
        <v>0</v>
      </c>
      <c r="AC47" s="7">
        <f t="shared" si="18"/>
        <v>0</v>
      </c>
      <c r="AD47" s="7">
        <f t="shared" si="18"/>
        <v>0</v>
      </c>
      <c r="AE47" s="7">
        <f t="shared" si="18"/>
        <v>0</v>
      </c>
    </row>
    <row r="48" spans="1:31" ht="15.75" x14ac:dyDescent="0.25">
      <c r="A48" s="4" t="s">
        <v>75</v>
      </c>
      <c r="B48" s="7">
        <f t="shared" ref="B48:Q48" si="19">B47-B49</f>
        <v>0</v>
      </c>
      <c r="C48" s="7">
        <f t="shared" si="19"/>
        <v>0</v>
      </c>
      <c r="D48" s="7">
        <f t="shared" si="19"/>
        <v>0</v>
      </c>
      <c r="E48" s="7">
        <f t="shared" si="19"/>
        <v>0</v>
      </c>
      <c r="F48" s="7">
        <f t="shared" si="19"/>
        <v>0</v>
      </c>
      <c r="G48" s="7">
        <f t="shared" si="19"/>
        <v>0</v>
      </c>
      <c r="H48" s="7">
        <f t="shared" si="19"/>
        <v>0</v>
      </c>
      <c r="I48" s="7">
        <f t="shared" si="19"/>
        <v>0</v>
      </c>
      <c r="J48" s="7">
        <f t="shared" si="19"/>
        <v>0</v>
      </c>
      <c r="K48" s="7">
        <f t="shared" si="19"/>
        <v>0</v>
      </c>
      <c r="L48" s="7">
        <f t="shared" si="19"/>
        <v>0</v>
      </c>
      <c r="M48" s="7">
        <f t="shared" si="19"/>
        <v>0</v>
      </c>
      <c r="N48" s="7">
        <f t="shared" si="19"/>
        <v>0</v>
      </c>
      <c r="O48" s="7">
        <f t="shared" si="19"/>
        <v>0</v>
      </c>
      <c r="P48" s="7">
        <f t="shared" si="19"/>
        <v>0</v>
      </c>
      <c r="Q48" s="7">
        <f t="shared" si="19"/>
        <v>0</v>
      </c>
      <c r="R48" s="7">
        <f t="shared" ref="R48:AE48" si="20">R47-R49</f>
        <v>0</v>
      </c>
      <c r="S48" s="7">
        <f t="shared" si="20"/>
        <v>0</v>
      </c>
      <c r="T48" s="7">
        <f t="shared" si="20"/>
        <v>0</v>
      </c>
      <c r="U48" s="7">
        <f t="shared" si="20"/>
        <v>0</v>
      </c>
      <c r="V48" s="7">
        <f t="shared" si="20"/>
        <v>0</v>
      </c>
      <c r="W48" s="7">
        <f t="shared" si="20"/>
        <v>0</v>
      </c>
      <c r="X48" s="7">
        <f t="shared" si="20"/>
        <v>0</v>
      </c>
      <c r="Y48" s="7">
        <f t="shared" si="20"/>
        <v>0</v>
      </c>
      <c r="Z48" s="7">
        <f t="shared" si="20"/>
        <v>0</v>
      </c>
      <c r="AA48" s="7">
        <f t="shared" si="20"/>
        <v>0</v>
      </c>
      <c r="AB48" s="7">
        <f t="shared" si="20"/>
        <v>0</v>
      </c>
      <c r="AC48" s="7">
        <f t="shared" si="20"/>
        <v>0</v>
      </c>
      <c r="AD48" s="7">
        <f t="shared" si="20"/>
        <v>0</v>
      </c>
      <c r="AE48" s="7">
        <f t="shared" si="20"/>
        <v>0</v>
      </c>
    </row>
    <row r="49" spans="1:31" ht="15.75" x14ac:dyDescent="0.25">
      <c r="A49" s="4" t="s">
        <v>67</v>
      </c>
      <c r="B49" s="7">
        <f>IF($B$41=B46,B47,0)</f>
        <v>0</v>
      </c>
      <c r="C49" s="7">
        <f t="shared" ref="C49:R49" si="21">IF($B$41=C46,C47,0)</f>
        <v>0</v>
      </c>
      <c r="D49" s="7">
        <f t="shared" si="21"/>
        <v>0</v>
      </c>
      <c r="E49" s="7">
        <f t="shared" si="21"/>
        <v>0</v>
      </c>
      <c r="F49" s="7">
        <f t="shared" si="21"/>
        <v>0</v>
      </c>
      <c r="G49" s="7">
        <f t="shared" si="21"/>
        <v>0</v>
      </c>
      <c r="H49" s="7">
        <f t="shared" si="21"/>
        <v>0</v>
      </c>
      <c r="I49" s="7">
        <f t="shared" si="21"/>
        <v>0</v>
      </c>
      <c r="J49" s="7">
        <f t="shared" si="21"/>
        <v>0</v>
      </c>
      <c r="K49" s="7">
        <f t="shared" si="21"/>
        <v>0</v>
      </c>
      <c r="L49" s="7">
        <f t="shared" si="21"/>
        <v>0</v>
      </c>
      <c r="M49" s="7">
        <f t="shared" si="21"/>
        <v>0</v>
      </c>
      <c r="N49" s="7">
        <f t="shared" si="21"/>
        <v>0</v>
      </c>
      <c r="O49" s="7">
        <f t="shared" si="21"/>
        <v>0</v>
      </c>
      <c r="P49" s="7">
        <f t="shared" si="21"/>
        <v>0</v>
      </c>
      <c r="Q49" s="7">
        <f t="shared" si="21"/>
        <v>0</v>
      </c>
      <c r="R49" s="7">
        <f t="shared" si="21"/>
        <v>0</v>
      </c>
      <c r="S49" s="7">
        <f t="shared" ref="S49:AE49" si="22">IF($B$41=S46,S47,0)</f>
        <v>0</v>
      </c>
      <c r="T49" s="7">
        <f t="shared" si="22"/>
        <v>0</v>
      </c>
      <c r="U49" s="7">
        <f t="shared" si="22"/>
        <v>0</v>
      </c>
      <c r="V49" s="7">
        <f t="shared" si="22"/>
        <v>0</v>
      </c>
      <c r="W49" s="7">
        <f t="shared" si="22"/>
        <v>0</v>
      </c>
      <c r="X49" s="7">
        <f t="shared" si="22"/>
        <v>0</v>
      </c>
      <c r="Y49" s="7">
        <f t="shared" si="22"/>
        <v>0</v>
      </c>
      <c r="Z49" s="7">
        <f t="shared" si="22"/>
        <v>0</v>
      </c>
      <c r="AA49" s="7">
        <f t="shared" si="22"/>
        <v>0</v>
      </c>
      <c r="AB49" s="7">
        <f t="shared" si="22"/>
        <v>0</v>
      </c>
      <c r="AC49" s="7">
        <f t="shared" si="22"/>
        <v>0</v>
      </c>
      <c r="AD49" s="7">
        <f t="shared" si="22"/>
        <v>0</v>
      </c>
      <c r="AE49" s="7">
        <f t="shared" si="22"/>
        <v>0</v>
      </c>
    </row>
    <row r="50" spans="1:31" ht="15.75" x14ac:dyDescent="0.25">
      <c r="A50" s="4" t="s">
        <v>68</v>
      </c>
      <c r="B50" s="7">
        <f>+B47*$B$40</f>
        <v>0</v>
      </c>
      <c r="C50" s="7">
        <f t="shared" ref="C50:R50" si="23">+C47*$B$40</f>
        <v>0</v>
      </c>
      <c r="D50" s="7">
        <f t="shared" si="23"/>
        <v>0</v>
      </c>
      <c r="E50" s="7">
        <f t="shared" si="23"/>
        <v>0</v>
      </c>
      <c r="F50" s="7">
        <f t="shared" si="23"/>
        <v>0</v>
      </c>
      <c r="G50" s="7">
        <f t="shared" si="23"/>
        <v>0</v>
      </c>
      <c r="H50" s="7">
        <f t="shared" si="23"/>
        <v>0</v>
      </c>
      <c r="I50" s="7">
        <f t="shared" si="23"/>
        <v>0</v>
      </c>
      <c r="J50" s="7">
        <f t="shared" si="23"/>
        <v>0</v>
      </c>
      <c r="K50" s="7">
        <f t="shared" si="23"/>
        <v>0</v>
      </c>
      <c r="L50" s="7">
        <f t="shared" si="23"/>
        <v>0</v>
      </c>
      <c r="M50" s="7">
        <f t="shared" si="23"/>
        <v>0</v>
      </c>
      <c r="N50" s="7">
        <f t="shared" si="23"/>
        <v>0</v>
      </c>
      <c r="O50" s="7">
        <f t="shared" si="23"/>
        <v>0</v>
      </c>
      <c r="P50" s="7">
        <f t="shared" si="23"/>
        <v>0</v>
      </c>
      <c r="Q50" s="7">
        <f t="shared" si="23"/>
        <v>0</v>
      </c>
      <c r="R50" s="7">
        <f t="shared" si="23"/>
        <v>0</v>
      </c>
      <c r="S50" s="7">
        <f t="shared" ref="S50:AE50" si="24">+S47*$B$40</f>
        <v>0</v>
      </c>
      <c r="T50" s="7">
        <f t="shared" si="24"/>
        <v>0</v>
      </c>
      <c r="U50" s="7">
        <f t="shared" si="24"/>
        <v>0</v>
      </c>
      <c r="V50" s="7">
        <f t="shared" si="24"/>
        <v>0</v>
      </c>
      <c r="W50" s="7">
        <f t="shared" si="24"/>
        <v>0</v>
      </c>
      <c r="X50" s="7">
        <f t="shared" si="24"/>
        <v>0</v>
      </c>
      <c r="Y50" s="7">
        <f t="shared" si="24"/>
        <v>0</v>
      </c>
      <c r="Z50" s="7">
        <f t="shared" si="24"/>
        <v>0</v>
      </c>
      <c r="AA50" s="7">
        <f t="shared" si="24"/>
        <v>0</v>
      </c>
      <c r="AB50" s="7">
        <f t="shared" si="24"/>
        <v>0</v>
      </c>
      <c r="AC50" s="7">
        <f t="shared" si="24"/>
        <v>0</v>
      </c>
      <c r="AD50" s="7">
        <f t="shared" si="24"/>
        <v>0</v>
      </c>
      <c r="AE50" s="7">
        <f t="shared" si="24"/>
        <v>0</v>
      </c>
    </row>
    <row r="51" spans="1:31" ht="15.75" x14ac:dyDescent="0.25">
      <c r="A51" s="4" t="s">
        <v>76</v>
      </c>
      <c r="B51" s="7">
        <f t="shared" ref="B51:Q51" si="25">B50+B49</f>
        <v>0</v>
      </c>
      <c r="C51" s="7">
        <f t="shared" si="25"/>
        <v>0</v>
      </c>
      <c r="D51" s="7">
        <f t="shared" si="25"/>
        <v>0</v>
      </c>
      <c r="E51" s="7">
        <f t="shared" si="25"/>
        <v>0</v>
      </c>
      <c r="F51" s="7">
        <f t="shared" si="25"/>
        <v>0</v>
      </c>
      <c r="G51" s="7">
        <f t="shared" si="25"/>
        <v>0</v>
      </c>
      <c r="H51" s="7">
        <f t="shared" si="25"/>
        <v>0</v>
      </c>
      <c r="I51" s="7">
        <f t="shared" si="25"/>
        <v>0</v>
      </c>
      <c r="J51" s="7">
        <f t="shared" si="25"/>
        <v>0</v>
      </c>
      <c r="K51" s="7">
        <f t="shared" si="25"/>
        <v>0</v>
      </c>
      <c r="L51" s="7">
        <f t="shared" si="25"/>
        <v>0</v>
      </c>
      <c r="M51" s="7">
        <f t="shared" si="25"/>
        <v>0</v>
      </c>
      <c r="N51" s="7">
        <f t="shared" si="25"/>
        <v>0</v>
      </c>
      <c r="O51" s="7">
        <f t="shared" si="25"/>
        <v>0</v>
      </c>
      <c r="P51" s="7">
        <f t="shared" si="25"/>
        <v>0</v>
      </c>
      <c r="Q51" s="7">
        <f t="shared" si="25"/>
        <v>0</v>
      </c>
      <c r="R51" s="7">
        <f t="shared" ref="R51:AE51" si="26">R50+R49</f>
        <v>0</v>
      </c>
      <c r="S51" s="7">
        <f t="shared" si="26"/>
        <v>0</v>
      </c>
      <c r="T51" s="7">
        <f t="shared" si="26"/>
        <v>0</v>
      </c>
      <c r="U51" s="7">
        <f t="shared" si="26"/>
        <v>0</v>
      </c>
      <c r="V51" s="7">
        <f t="shared" si="26"/>
        <v>0</v>
      </c>
      <c r="W51" s="7">
        <f t="shared" si="26"/>
        <v>0</v>
      </c>
      <c r="X51" s="7">
        <f t="shared" si="26"/>
        <v>0</v>
      </c>
      <c r="Y51" s="7">
        <f t="shared" si="26"/>
        <v>0</v>
      </c>
      <c r="Z51" s="7">
        <f t="shared" si="26"/>
        <v>0</v>
      </c>
      <c r="AA51" s="7">
        <f t="shared" si="26"/>
        <v>0</v>
      </c>
      <c r="AB51" s="7">
        <f t="shared" si="26"/>
        <v>0</v>
      </c>
      <c r="AC51" s="7">
        <f t="shared" si="26"/>
        <v>0</v>
      </c>
      <c r="AD51" s="7">
        <f t="shared" si="26"/>
        <v>0</v>
      </c>
      <c r="AE51" s="7">
        <f t="shared" si="26"/>
        <v>0</v>
      </c>
    </row>
    <row r="52" spans="1:31" ht="15.75" x14ac:dyDescent="0.25">
      <c r="A52" s="19"/>
      <c r="B52" s="19"/>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row>
    <row r="53" spans="1:31" ht="15.75" x14ac:dyDescent="0.25">
      <c r="A53" s="7" t="str">
        <f>assumptions!A17</f>
        <v>Other Financing</v>
      </c>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row>
    <row r="54" spans="1:31" ht="15.75" x14ac:dyDescent="0.25">
      <c r="A54" s="7"/>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row>
    <row r="55" spans="1:31" ht="15.75" x14ac:dyDescent="0.25">
      <c r="A55" s="4" t="s">
        <v>67</v>
      </c>
      <c r="B55" s="7">
        <f>assumptions!B17</f>
        <v>0</v>
      </c>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row>
    <row r="56" spans="1:31" ht="15.75" x14ac:dyDescent="0.25">
      <c r="A56" s="4" t="s">
        <v>68</v>
      </c>
      <c r="B56" s="17">
        <f>assumptions!D17</f>
        <v>0</v>
      </c>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row>
    <row r="57" spans="1:31" ht="15.75" x14ac:dyDescent="0.25">
      <c r="A57" s="4" t="s">
        <v>70</v>
      </c>
      <c r="B57" s="7">
        <f>assumptions!E17</f>
        <v>0</v>
      </c>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row>
    <row r="58" spans="1:31" ht="15.75" x14ac:dyDescent="0.25">
      <c r="A58" s="4" t="s">
        <v>71</v>
      </c>
      <c r="B58" s="7">
        <v>0</v>
      </c>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row>
    <row r="59" spans="1:31" ht="15.75" x14ac:dyDescent="0.25">
      <c r="A59" s="4" t="s">
        <v>72</v>
      </c>
      <c r="B59" s="7">
        <v>0</v>
      </c>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spans="1:31" ht="15.75"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row>
    <row r="61" spans="1:31" ht="15.75"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row>
    <row r="62" spans="1:31" ht="15.75" x14ac:dyDescent="0.25">
      <c r="A62" s="6" t="s">
        <v>73</v>
      </c>
      <c r="B62" s="7">
        <v>1</v>
      </c>
      <c r="C62" s="7">
        <f t="shared" ref="C62:R62" si="27">B62+1</f>
        <v>2</v>
      </c>
      <c r="D62" s="7">
        <f t="shared" si="27"/>
        <v>3</v>
      </c>
      <c r="E62" s="7">
        <f t="shared" si="27"/>
        <v>4</v>
      </c>
      <c r="F62" s="7">
        <f t="shared" si="27"/>
        <v>5</v>
      </c>
      <c r="G62" s="7">
        <f t="shared" si="27"/>
        <v>6</v>
      </c>
      <c r="H62" s="7">
        <f t="shared" si="27"/>
        <v>7</v>
      </c>
      <c r="I62" s="7">
        <f t="shared" si="27"/>
        <v>8</v>
      </c>
      <c r="J62" s="7">
        <f t="shared" si="27"/>
        <v>9</v>
      </c>
      <c r="K62" s="7">
        <f t="shared" si="27"/>
        <v>10</v>
      </c>
      <c r="L62" s="7">
        <f t="shared" si="27"/>
        <v>11</v>
      </c>
      <c r="M62" s="7">
        <f t="shared" si="27"/>
        <v>12</v>
      </c>
      <c r="N62" s="7">
        <f t="shared" si="27"/>
        <v>13</v>
      </c>
      <c r="O62" s="7">
        <f t="shared" si="27"/>
        <v>14</v>
      </c>
      <c r="P62" s="7">
        <f t="shared" si="27"/>
        <v>15</v>
      </c>
      <c r="Q62" s="7">
        <f t="shared" si="27"/>
        <v>16</v>
      </c>
      <c r="R62" s="7">
        <f t="shared" si="27"/>
        <v>17</v>
      </c>
      <c r="S62" s="7">
        <f t="shared" ref="S62:AE62" si="28">R62+1</f>
        <v>18</v>
      </c>
      <c r="T62" s="7">
        <f t="shared" si="28"/>
        <v>19</v>
      </c>
      <c r="U62" s="7">
        <f t="shared" si="28"/>
        <v>20</v>
      </c>
      <c r="V62" s="7">
        <f t="shared" si="28"/>
        <v>21</v>
      </c>
      <c r="W62" s="7">
        <f t="shared" si="28"/>
        <v>22</v>
      </c>
      <c r="X62" s="7">
        <f t="shared" si="28"/>
        <v>23</v>
      </c>
      <c r="Y62" s="7">
        <f t="shared" si="28"/>
        <v>24</v>
      </c>
      <c r="Z62" s="7">
        <f t="shared" si="28"/>
        <v>25</v>
      </c>
      <c r="AA62" s="7">
        <f t="shared" si="28"/>
        <v>26</v>
      </c>
      <c r="AB62" s="7">
        <f t="shared" si="28"/>
        <v>27</v>
      </c>
      <c r="AC62" s="7">
        <f t="shared" si="28"/>
        <v>28</v>
      </c>
      <c r="AD62" s="7">
        <f t="shared" si="28"/>
        <v>29</v>
      </c>
      <c r="AE62" s="7">
        <f t="shared" si="28"/>
        <v>30</v>
      </c>
    </row>
    <row r="63" spans="1:31" ht="15.75" x14ac:dyDescent="0.25">
      <c r="A63" s="4" t="s">
        <v>74</v>
      </c>
      <c r="B63" s="7">
        <f>B55</f>
        <v>0</v>
      </c>
      <c r="C63" s="7">
        <f t="shared" ref="C63:AE63" si="29">B64</f>
        <v>0</v>
      </c>
      <c r="D63" s="7">
        <f t="shared" si="29"/>
        <v>0</v>
      </c>
      <c r="E63" s="7">
        <f t="shared" si="29"/>
        <v>0</v>
      </c>
      <c r="F63" s="7">
        <f t="shared" si="29"/>
        <v>0</v>
      </c>
      <c r="G63" s="7">
        <f t="shared" si="29"/>
        <v>0</v>
      </c>
      <c r="H63" s="7">
        <f t="shared" si="29"/>
        <v>0</v>
      </c>
      <c r="I63" s="7">
        <f t="shared" si="29"/>
        <v>0</v>
      </c>
      <c r="J63" s="7">
        <f t="shared" si="29"/>
        <v>0</v>
      </c>
      <c r="K63" s="7">
        <f t="shared" si="29"/>
        <v>0</v>
      </c>
      <c r="L63" s="7">
        <f t="shared" si="29"/>
        <v>0</v>
      </c>
      <c r="M63" s="7">
        <f t="shared" si="29"/>
        <v>0</v>
      </c>
      <c r="N63" s="7">
        <f t="shared" si="29"/>
        <v>0</v>
      </c>
      <c r="O63" s="7">
        <f t="shared" si="29"/>
        <v>0</v>
      </c>
      <c r="P63" s="7">
        <f t="shared" si="29"/>
        <v>0</v>
      </c>
      <c r="Q63" s="7">
        <f t="shared" si="29"/>
        <v>0</v>
      </c>
      <c r="R63" s="7">
        <f t="shared" si="29"/>
        <v>0</v>
      </c>
      <c r="S63" s="7">
        <f t="shared" si="29"/>
        <v>0</v>
      </c>
      <c r="T63" s="7">
        <f t="shared" si="29"/>
        <v>0</v>
      </c>
      <c r="U63" s="7">
        <f t="shared" si="29"/>
        <v>0</v>
      </c>
      <c r="V63" s="7">
        <f t="shared" si="29"/>
        <v>0</v>
      </c>
      <c r="W63" s="7">
        <f t="shared" si="29"/>
        <v>0</v>
      </c>
      <c r="X63" s="7">
        <f t="shared" si="29"/>
        <v>0</v>
      </c>
      <c r="Y63" s="7">
        <f t="shared" si="29"/>
        <v>0</v>
      </c>
      <c r="Z63" s="7">
        <f t="shared" si="29"/>
        <v>0</v>
      </c>
      <c r="AA63" s="7">
        <f t="shared" si="29"/>
        <v>0</v>
      </c>
      <c r="AB63" s="7">
        <f t="shared" si="29"/>
        <v>0</v>
      </c>
      <c r="AC63" s="7">
        <f t="shared" si="29"/>
        <v>0</v>
      </c>
      <c r="AD63" s="7">
        <f t="shared" si="29"/>
        <v>0</v>
      </c>
      <c r="AE63" s="7">
        <f t="shared" si="29"/>
        <v>0</v>
      </c>
    </row>
    <row r="64" spans="1:31" ht="15.75" x14ac:dyDescent="0.25">
      <c r="A64" s="4" t="s">
        <v>75</v>
      </c>
      <c r="B64" s="7">
        <f t="shared" ref="B64:Q64" si="30">B63+B66</f>
        <v>0</v>
      </c>
      <c r="C64" s="7">
        <f t="shared" si="30"/>
        <v>0</v>
      </c>
      <c r="D64" s="7">
        <f t="shared" si="30"/>
        <v>0</v>
      </c>
      <c r="E64" s="7">
        <f t="shared" si="30"/>
        <v>0</v>
      </c>
      <c r="F64" s="7">
        <f t="shared" si="30"/>
        <v>0</v>
      </c>
      <c r="G64" s="7">
        <f t="shared" si="30"/>
        <v>0</v>
      </c>
      <c r="H64" s="7">
        <f t="shared" si="30"/>
        <v>0</v>
      </c>
      <c r="I64" s="7">
        <f t="shared" si="30"/>
        <v>0</v>
      </c>
      <c r="J64" s="7">
        <f t="shared" si="30"/>
        <v>0</v>
      </c>
      <c r="K64" s="7">
        <f t="shared" si="30"/>
        <v>0</v>
      </c>
      <c r="L64" s="7">
        <f t="shared" si="30"/>
        <v>0</v>
      </c>
      <c r="M64" s="7">
        <f t="shared" si="30"/>
        <v>0</v>
      </c>
      <c r="N64" s="7">
        <f t="shared" si="30"/>
        <v>0</v>
      </c>
      <c r="O64" s="7">
        <f t="shared" si="30"/>
        <v>0</v>
      </c>
      <c r="P64" s="7">
        <f t="shared" si="30"/>
        <v>0</v>
      </c>
      <c r="Q64" s="7">
        <f t="shared" si="30"/>
        <v>0</v>
      </c>
      <c r="R64" s="7">
        <f t="shared" ref="R64:AE64" si="31">R63+R66</f>
        <v>0</v>
      </c>
      <c r="S64" s="7">
        <f t="shared" si="31"/>
        <v>0</v>
      </c>
      <c r="T64" s="7">
        <f t="shared" si="31"/>
        <v>0</v>
      </c>
      <c r="U64" s="7">
        <f t="shared" si="31"/>
        <v>0</v>
      </c>
      <c r="V64" s="7">
        <f t="shared" si="31"/>
        <v>0</v>
      </c>
      <c r="W64" s="7">
        <f t="shared" si="31"/>
        <v>0</v>
      </c>
      <c r="X64" s="7">
        <f t="shared" si="31"/>
        <v>0</v>
      </c>
      <c r="Y64" s="7">
        <f t="shared" si="31"/>
        <v>0</v>
      </c>
      <c r="Z64" s="7">
        <f t="shared" si="31"/>
        <v>0</v>
      </c>
      <c r="AA64" s="7">
        <f t="shared" si="31"/>
        <v>0</v>
      </c>
      <c r="AB64" s="7">
        <f t="shared" si="31"/>
        <v>0</v>
      </c>
      <c r="AC64" s="7">
        <f t="shared" si="31"/>
        <v>0</v>
      </c>
      <c r="AD64" s="7">
        <f t="shared" si="31"/>
        <v>0</v>
      </c>
      <c r="AE64" s="7">
        <f t="shared" si="31"/>
        <v>0</v>
      </c>
    </row>
    <row r="65" spans="1:31" ht="15.75" x14ac:dyDescent="0.25">
      <c r="A65" s="4" t="s">
        <v>67</v>
      </c>
      <c r="B65" s="7">
        <v>0</v>
      </c>
      <c r="C65" s="7">
        <v>0</v>
      </c>
      <c r="D65" s="7">
        <v>0</v>
      </c>
      <c r="E65" s="7">
        <v>0</v>
      </c>
      <c r="F65" s="7">
        <v>0</v>
      </c>
      <c r="G65" s="7">
        <v>0</v>
      </c>
      <c r="H65" s="7">
        <v>0</v>
      </c>
      <c r="I65" s="7">
        <v>0</v>
      </c>
      <c r="J65" s="7">
        <v>0</v>
      </c>
      <c r="K65" s="7">
        <v>0</v>
      </c>
      <c r="L65" s="7">
        <v>0</v>
      </c>
      <c r="M65" s="7">
        <v>0</v>
      </c>
      <c r="N65" s="7">
        <v>0</v>
      </c>
      <c r="O65" s="7">
        <v>0</v>
      </c>
      <c r="P65" s="7">
        <v>0</v>
      </c>
      <c r="Q65" s="7">
        <v>0</v>
      </c>
      <c r="R65" s="7">
        <v>0</v>
      </c>
      <c r="S65" s="7">
        <v>0</v>
      </c>
      <c r="T65" s="7">
        <v>0</v>
      </c>
      <c r="U65" s="7">
        <v>0</v>
      </c>
      <c r="V65" s="7">
        <v>0</v>
      </c>
      <c r="W65" s="7">
        <v>0</v>
      </c>
      <c r="X65" s="7">
        <v>0</v>
      </c>
      <c r="Y65" s="7">
        <v>0</v>
      </c>
      <c r="Z65" s="7">
        <v>0</v>
      </c>
      <c r="AA65" s="7">
        <v>0</v>
      </c>
      <c r="AB65" s="7">
        <v>0</v>
      </c>
      <c r="AC65" s="7">
        <v>0</v>
      </c>
      <c r="AD65" s="7">
        <v>0</v>
      </c>
      <c r="AE65" s="7">
        <v>0</v>
      </c>
    </row>
    <row r="66" spans="1:31" ht="15.75" x14ac:dyDescent="0.25">
      <c r="A66" s="4" t="s">
        <v>68</v>
      </c>
      <c r="B66" s="7">
        <f>B63*$B$56</f>
        <v>0</v>
      </c>
      <c r="C66" s="7">
        <f t="shared" ref="C66:R66" si="32">C63*$B$56</f>
        <v>0</v>
      </c>
      <c r="D66" s="7">
        <f t="shared" si="32"/>
        <v>0</v>
      </c>
      <c r="E66" s="7">
        <f t="shared" si="32"/>
        <v>0</v>
      </c>
      <c r="F66" s="7">
        <f t="shared" si="32"/>
        <v>0</v>
      </c>
      <c r="G66" s="7">
        <f t="shared" si="32"/>
        <v>0</v>
      </c>
      <c r="H66" s="7">
        <f t="shared" si="32"/>
        <v>0</v>
      </c>
      <c r="I66" s="7">
        <f t="shared" si="32"/>
        <v>0</v>
      </c>
      <c r="J66" s="7">
        <f t="shared" si="32"/>
        <v>0</v>
      </c>
      <c r="K66" s="7">
        <f t="shared" si="32"/>
        <v>0</v>
      </c>
      <c r="L66" s="7">
        <f t="shared" si="32"/>
        <v>0</v>
      </c>
      <c r="M66" s="7">
        <f t="shared" si="32"/>
        <v>0</v>
      </c>
      <c r="N66" s="7">
        <f t="shared" si="32"/>
        <v>0</v>
      </c>
      <c r="O66" s="7">
        <f t="shared" si="32"/>
        <v>0</v>
      </c>
      <c r="P66" s="7">
        <f t="shared" si="32"/>
        <v>0</v>
      </c>
      <c r="Q66" s="7">
        <f t="shared" si="32"/>
        <v>0</v>
      </c>
      <c r="R66" s="7">
        <f t="shared" si="32"/>
        <v>0</v>
      </c>
      <c r="S66" s="7">
        <f t="shared" ref="S66:AE66" si="33">S63*$B$56</f>
        <v>0</v>
      </c>
      <c r="T66" s="7">
        <f t="shared" si="33"/>
        <v>0</v>
      </c>
      <c r="U66" s="7">
        <f t="shared" si="33"/>
        <v>0</v>
      </c>
      <c r="V66" s="7">
        <f t="shared" si="33"/>
        <v>0</v>
      </c>
      <c r="W66" s="7">
        <f t="shared" si="33"/>
        <v>0</v>
      </c>
      <c r="X66" s="7">
        <f t="shared" si="33"/>
        <v>0</v>
      </c>
      <c r="Y66" s="7">
        <f t="shared" si="33"/>
        <v>0</v>
      </c>
      <c r="Z66" s="7">
        <f t="shared" si="33"/>
        <v>0</v>
      </c>
      <c r="AA66" s="7">
        <f t="shared" si="33"/>
        <v>0</v>
      </c>
      <c r="AB66" s="7">
        <f t="shared" si="33"/>
        <v>0</v>
      </c>
      <c r="AC66" s="7">
        <f t="shared" si="33"/>
        <v>0</v>
      </c>
      <c r="AD66" s="7">
        <f t="shared" si="33"/>
        <v>0</v>
      </c>
      <c r="AE66" s="7">
        <f t="shared" si="33"/>
        <v>0</v>
      </c>
    </row>
    <row r="67" spans="1:31" ht="15.75" x14ac:dyDescent="0.25">
      <c r="A67" s="4" t="s">
        <v>76</v>
      </c>
      <c r="B67" s="7">
        <f>B65+B66</f>
        <v>0</v>
      </c>
      <c r="C67" s="7">
        <f t="shared" ref="C67:R67" si="34">C65+C66</f>
        <v>0</v>
      </c>
      <c r="D67" s="7">
        <f t="shared" si="34"/>
        <v>0</v>
      </c>
      <c r="E67" s="7">
        <f t="shared" si="34"/>
        <v>0</v>
      </c>
      <c r="F67" s="7">
        <f t="shared" si="34"/>
        <v>0</v>
      </c>
      <c r="G67" s="7">
        <f t="shared" si="34"/>
        <v>0</v>
      </c>
      <c r="H67" s="7">
        <f t="shared" si="34"/>
        <v>0</v>
      </c>
      <c r="I67" s="7">
        <f t="shared" si="34"/>
        <v>0</v>
      </c>
      <c r="J67" s="7">
        <f t="shared" si="34"/>
        <v>0</v>
      </c>
      <c r="K67" s="7">
        <f t="shared" si="34"/>
        <v>0</v>
      </c>
      <c r="L67" s="7">
        <f t="shared" si="34"/>
        <v>0</v>
      </c>
      <c r="M67" s="7">
        <f t="shared" si="34"/>
        <v>0</v>
      </c>
      <c r="N67" s="7">
        <f t="shared" si="34"/>
        <v>0</v>
      </c>
      <c r="O67" s="7">
        <f t="shared" si="34"/>
        <v>0</v>
      </c>
      <c r="P67" s="7">
        <f t="shared" si="34"/>
        <v>0</v>
      </c>
      <c r="Q67" s="7">
        <f t="shared" si="34"/>
        <v>0</v>
      </c>
      <c r="R67" s="7">
        <f t="shared" si="34"/>
        <v>0</v>
      </c>
      <c r="S67" s="7">
        <f t="shared" ref="S67:AE67" si="35">S65+S66</f>
        <v>0</v>
      </c>
      <c r="T67" s="7">
        <f t="shared" si="35"/>
        <v>0</v>
      </c>
      <c r="U67" s="7">
        <f t="shared" si="35"/>
        <v>0</v>
      </c>
      <c r="V67" s="7">
        <f t="shared" si="35"/>
        <v>0</v>
      </c>
      <c r="W67" s="7">
        <f t="shared" si="35"/>
        <v>0</v>
      </c>
      <c r="X67" s="7">
        <f t="shared" si="35"/>
        <v>0</v>
      </c>
      <c r="Y67" s="7">
        <f t="shared" si="35"/>
        <v>0</v>
      </c>
      <c r="Z67" s="7">
        <f t="shared" si="35"/>
        <v>0</v>
      </c>
      <c r="AA67" s="7">
        <f t="shared" si="35"/>
        <v>0</v>
      </c>
      <c r="AB67" s="7">
        <f t="shared" si="35"/>
        <v>0</v>
      </c>
      <c r="AC67" s="7">
        <f t="shared" si="35"/>
        <v>0</v>
      </c>
      <c r="AD67" s="7">
        <f t="shared" si="35"/>
        <v>0</v>
      </c>
      <c r="AE67" s="7">
        <f t="shared" si="35"/>
        <v>0</v>
      </c>
    </row>
    <row r="68" spans="1:31" ht="15.75" x14ac:dyDescent="0.25">
      <c r="A68" s="19"/>
      <c r="B68" s="1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row>
    <row r="69" spans="1:31" ht="15.75"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row>
    <row r="70" spans="1:31" ht="15.75"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row>
    <row r="71" spans="1:31" ht="15.75"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row>
    <row r="72" spans="1:31" ht="15.75" x14ac:dyDescent="0.25">
      <c r="A72" s="2" t="s">
        <v>77</v>
      </c>
      <c r="B72" s="7" t="e">
        <f t="shared" ref="B72:K72" si="36">B66+B50+B18</f>
        <v>#NUM!</v>
      </c>
      <c r="C72" s="7" t="e">
        <f t="shared" si="36"/>
        <v>#NUM!</v>
      </c>
      <c r="D72" s="7" t="e">
        <f t="shared" si="36"/>
        <v>#NUM!</v>
      </c>
      <c r="E72" s="7">
        <f t="shared" si="36"/>
        <v>0</v>
      </c>
      <c r="F72" s="7">
        <f t="shared" si="36"/>
        <v>0</v>
      </c>
      <c r="G72" s="7">
        <f t="shared" si="36"/>
        <v>0</v>
      </c>
      <c r="H72" s="7">
        <f t="shared" si="36"/>
        <v>0</v>
      </c>
      <c r="I72" s="7">
        <f t="shared" si="36"/>
        <v>0</v>
      </c>
      <c r="J72" s="7">
        <f t="shared" si="36"/>
        <v>0</v>
      </c>
      <c r="K72" s="7">
        <f t="shared" si="36"/>
        <v>0</v>
      </c>
      <c r="L72" s="7">
        <f t="shared" ref="L72:U72" si="37">L66+L50+L18</f>
        <v>0</v>
      </c>
      <c r="M72" s="7">
        <f t="shared" si="37"/>
        <v>0</v>
      </c>
      <c r="N72" s="7">
        <f t="shared" si="37"/>
        <v>0</v>
      </c>
      <c r="O72" s="7">
        <f t="shared" si="37"/>
        <v>0</v>
      </c>
      <c r="P72" s="7">
        <f t="shared" si="37"/>
        <v>0</v>
      </c>
      <c r="Q72" s="7">
        <f t="shared" si="37"/>
        <v>0</v>
      </c>
      <c r="R72" s="7">
        <f t="shared" si="37"/>
        <v>0</v>
      </c>
      <c r="S72" s="7">
        <f t="shared" si="37"/>
        <v>0</v>
      </c>
      <c r="T72" s="7">
        <f t="shared" si="37"/>
        <v>0</v>
      </c>
      <c r="U72" s="7">
        <f t="shared" si="37"/>
        <v>0</v>
      </c>
      <c r="V72" s="7">
        <f t="shared" ref="V72:AE72" si="38">V66+V50+V18</f>
        <v>0</v>
      </c>
      <c r="W72" s="7">
        <f t="shared" si="38"/>
        <v>0</v>
      </c>
      <c r="X72" s="7">
        <f t="shared" si="38"/>
        <v>0</v>
      </c>
      <c r="Y72" s="7">
        <f t="shared" si="38"/>
        <v>0</v>
      </c>
      <c r="Z72" s="7">
        <f t="shared" si="38"/>
        <v>0</v>
      </c>
      <c r="AA72" s="7">
        <f t="shared" si="38"/>
        <v>0</v>
      </c>
      <c r="AB72" s="7">
        <f t="shared" si="38"/>
        <v>0</v>
      </c>
      <c r="AC72" s="7">
        <f t="shared" si="38"/>
        <v>0</v>
      </c>
      <c r="AD72" s="7">
        <f t="shared" si="38"/>
        <v>0</v>
      </c>
      <c r="AE72" s="7">
        <f t="shared" si="38"/>
        <v>0</v>
      </c>
    </row>
    <row r="73" spans="1:31" ht="15.75"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row>
    <row r="74" spans="1:31" ht="15.75"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row>
    <row r="75" spans="1:31" ht="15.75"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row>
    <row r="76" spans="1:31" ht="15.75" x14ac:dyDescent="0.25">
      <c r="A76" s="4" t="s">
        <v>78</v>
      </c>
      <c r="B76" s="7">
        <v>0</v>
      </c>
      <c r="C76" s="7">
        <f t="shared" ref="C76:P76" si="39">B76+(B76*$J$216)</f>
        <v>0</v>
      </c>
      <c r="D76" s="7">
        <f t="shared" si="39"/>
        <v>0</v>
      </c>
      <c r="E76" s="7">
        <f t="shared" si="39"/>
        <v>0</v>
      </c>
      <c r="F76" s="7">
        <f t="shared" si="39"/>
        <v>0</v>
      </c>
      <c r="G76" s="7">
        <f t="shared" si="39"/>
        <v>0</v>
      </c>
      <c r="H76" s="7">
        <f t="shared" si="39"/>
        <v>0</v>
      </c>
      <c r="I76" s="7">
        <f t="shared" si="39"/>
        <v>0</v>
      </c>
      <c r="J76" s="7">
        <f t="shared" si="39"/>
        <v>0</v>
      </c>
      <c r="K76" s="7">
        <f t="shared" si="39"/>
        <v>0</v>
      </c>
      <c r="L76" s="7">
        <f t="shared" si="39"/>
        <v>0</v>
      </c>
      <c r="M76" s="7">
        <f t="shared" si="39"/>
        <v>0</v>
      </c>
      <c r="N76" s="7">
        <f t="shared" si="39"/>
        <v>0</v>
      </c>
      <c r="O76" s="7">
        <f t="shared" si="39"/>
        <v>0</v>
      </c>
      <c r="P76" s="7">
        <f t="shared" si="39"/>
        <v>0</v>
      </c>
      <c r="Q76" s="2"/>
      <c r="R76" s="2"/>
      <c r="S76" s="2"/>
      <c r="T76" s="2"/>
      <c r="U76" s="2"/>
      <c r="V76" s="2"/>
      <c r="W76" s="2"/>
      <c r="X76" s="2"/>
      <c r="Y76" s="2"/>
      <c r="Z76" s="2"/>
      <c r="AA76" s="2"/>
      <c r="AB76" s="2"/>
      <c r="AC76" s="2"/>
      <c r="AD76" s="2"/>
      <c r="AE76" s="2"/>
    </row>
    <row r="77" spans="1:31" ht="15.75" x14ac:dyDescent="0.25">
      <c r="A77" s="4" t="s">
        <v>79</v>
      </c>
      <c r="B77" s="7" t="e">
        <f>B48+B16+B64</f>
        <v>#NUM!</v>
      </c>
      <c r="C77" s="7" t="e">
        <f t="shared" ref="C77:P77" si="40">C48+C16+C64</f>
        <v>#NUM!</v>
      </c>
      <c r="D77" s="7">
        <f t="shared" si="40"/>
        <v>0</v>
      </c>
      <c r="E77" s="7">
        <f t="shared" si="40"/>
        <v>0</v>
      </c>
      <c r="F77" s="7">
        <f t="shared" si="40"/>
        <v>0</v>
      </c>
      <c r="G77" s="7">
        <f t="shared" si="40"/>
        <v>0</v>
      </c>
      <c r="H77" s="7">
        <f t="shared" si="40"/>
        <v>0</v>
      </c>
      <c r="I77" s="7">
        <f t="shared" si="40"/>
        <v>0</v>
      </c>
      <c r="J77" s="7">
        <f t="shared" si="40"/>
        <v>0</v>
      </c>
      <c r="K77" s="7">
        <f t="shared" si="40"/>
        <v>0</v>
      </c>
      <c r="L77" s="7">
        <f t="shared" si="40"/>
        <v>0</v>
      </c>
      <c r="M77" s="7">
        <f t="shared" si="40"/>
        <v>0</v>
      </c>
      <c r="N77" s="7">
        <f t="shared" si="40"/>
        <v>0</v>
      </c>
      <c r="O77" s="7">
        <f t="shared" si="40"/>
        <v>0</v>
      </c>
      <c r="P77" s="7">
        <f t="shared" si="40"/>
        <v>0</v>
      </c>
      <c r="Q77" s="2"/>
      <c r="R77" s="2"/>
      <c r="S77" s="2"/>
      <c r="T77" s="2"/>
      <c r="U77" s="2"/>
      <c r="V77" s="2"/>
      <c r="W77" s="2"/>
      <c r="X77" s="2"/>
      <c r="Y77" s="2"/>
      <c r="Z77" s="2"/>
      <c r="AA77" s="2"/>
      <c r="AB77" s="2"/>
      <c r="AC77" s="2"/>
      <c r="AD77" s="2"/>
      <c r="AE77" s="2"/>
    </row>
    <row r="78" spans="1:31" ht="15.75" x14ac:dyDescent="0.25">
      <c r="A78" s="4" t="s">
        <v>80</v>
      </c>
      <c r="B78" s="17" t="e">
        <f t="shared" ref="B78:P78" si="41">B77/B76</f>
        <v>#NUM!</v>
      </c>
      <c r="C78" s="17" t="e">
        <f t="shared" si="41"/>
        <v>#NUM!</v>
      </c>
      <c r="D78" s="17" t="e">
        <f t="shared" si="41"/>
        <v>#DIV/0!</v>
      </c>
      <c r="E78" s="17" t="e">
        <f t="shared" si="41"/>
        <v>#DIV/0!</v>
      </c>
      <c r="F78" s="17" t="e">
        <f t="shared" si="41"/>
        <v>#DIV/0!</v>
      </c>
      <c r="G78" s="17" t="e">
        <f t="shared" si="41"/>
        <v>#DIV/0!</v>
      </c>
      <c r="H78" s="17" t="e">
        <f t="shared" si="41"/>
        <v>#DIV/0!</v>
      </c>
      <c r="I78" s="17" t="e">
        <f t="shared" si="41"/>
        <v>#DIV/0!</v>
      </c>
      <c r="J78" s="17" t="e">
        <f t="shared" si="41"/>
        <v>#DIV/0!</v>
      </c>
      <c r="K78" s="17" t="e">
        <f t="shared" si="41"/>
        <v>#DIV/0!</v>
      </c>
      <c r="L78" s="17" t="e">
        <f t="shared" si="41"/>
        <v>#DIV/0!</v>
      </c>
      <c r="M78" s="17" t="e">
        <f t="shared" si="41"/>
        <v>#DIV/0!</v>
      </c>
      <c r="N78" s="17" t="e">
        <f t="shared" si="41"/>
        <v>#DIV/0!</v>
      </c>
      <c r="O78" s="17" t="e">
        <f t="shared" si="41"/>
        <v>#DIV/0!</v>
      </c>
      <c r="P78" s="17" t="e">
        <f t="shared" si="41"/>
        <v>#DIV/0!</v>
      </c>
      <c r="Q78" s="2"/>
      <c r="R78" s="2"/>
      <c r="S78" s="2"/>
      <c r="T78" s="2"/>
      <c r="U78" s="2"/>
      <c r="V78" s="2"/>
      <c r="W78" s="2"/>
      <c r="X78" s="2"/>
      <c r="Y78" s="2"/>
      <c r="Z78" s="2"/>
      <c r="AA78" s="2"/>
      <c r="AB78" s="2"/>
      <c r="AC78" s="2"/>
      <c r="AD78" s="2"/>
      <c r="AE78" s="2"/>
    </row>
  </sheetData>
  <phoneticPr fontId="0" type="noConversion"/>
  <pageMargins left="0.75" right="0.75" top="1" bottom="1" header="0.5" footer="0.5"/>
  <pageSetup scale="24" orientation="portrait" r:id="rId1"/>
  <headerFooter alignWithMargins="0">
    <oddFooter>&amp;R&amp;"Times New Roman,Regular"&amp;8revision date:  8/6/2007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7"/>
  <sheetViews>
    <sheetView zoomScale="75" workbookViewId="0">
      <selection activeCell="A32" sqref="A32"/>
    </sheetView>
  </sheetViews>
  <sheetFormatPr defaultRowHeight="15.75" x14ac:dyDescent="0.25"/>
  <cols>
    <col min="1" max="1" width="8.88671875" style="2"/>
    <col min="2" max="2" width="25.33203125" customWidth="1"/>
    <col min="3" max="3" width="4.6640625" customWidth="1"/>
    <col min="4" max="4" width="12.77734375" customWidth="1"/>
    <col min="5" max="5" width="12.5546875" customWidth="1"/>
    <col min="6" max="19" width="10.77734375" customWidth="1"/>
  </cols>
  <sheetData>
    <row r="1" spans="1:20" s="3" customFormat="1" ht="18.75" x14ac:dyDescent="0.3">
      <c r="A1" s="75">
        <f ca="1">NOW()</f>
        <v>41698.467277314812</v>
      </c>
      <c r="B1" s="26" t="str">
        <f>assumptions!B1</f>
        <v>Project Name Here</v>
      </c>
    </row>
    <row r="2" spans="1:20" s="3" customFormat="1" x14ac:dyDescent="0.25">
      <c r="A2" s="2"/>
      <c r="B2" s="4" t="s">
        <v>81</v>
      </c>
      <c r="C2" s="2"/>
      <c r="D2" s="2"/>
      <c r="E2" s="2"/>
      <c r="F2" s="2"/>
      <c r="G2" s="2"/>
      <c r="H2" s="2"/>
      <c r="I2" s="2"/>
      <c r="J2" s="2"/>
      <c r="K2" s="2"/>
      <c r="L2" s="2"/>
      <c r="M2" s="2"/>
      <c r="N2" s="2"/>
      <c r="O2" s="2"/>
      <c r="P2" s="28"/>
      <c r="Q2" s="2"/>
      <c r="R2" s="2"/>
      <c r="S2" s="2"/>
      <c r="T2" s="2"/>
    </row>
    <row r="3" spans="1:20" s="3" customFormat="1" x14ac:dyDescent="0.25">
      <c r="A3" s="2"/>
      <c r="B3" s="5"/>
      <c r="C3" s="2"/>
      <c r="D3" s="2"/>
      <c r="E3" s="2"/>
      <c r="G3" s="2"/>
      <c r="H3" s="2"/>
      <c r="I3" s="2"/>
      <c r="J3" s="2"/>
      <c r="K3" s="2"/>
      <c r="L3" s="2"/>
      <c r="M3" s="2"/>
      <c r="N3" s="2"/>
      <c r="O3" s="6"/>
      <c r="P3" s="2"/>
      <c r="Q3" s="2"/>
      <c r="R3" s="2"/>
      <c r="S3" s="2"/>
      <c r="T3" s="2"/>
    </row>
    <row r="4" spans="1:20" s="3" customFormat="1" ht="31.5" x14ac:dyDescent="0.25">
      <c r="A4" s="2"/>
      <c r="B4" s="4" t="s">
        <v>83</v>
      </c>
      <c r="C4" s="2"/>
      <c r="D4" s="2"/>
      <c r="E4" s="27" t="s">
        <v>84</v>
      </c>
      <c r="F4" s="6" t="s">
        <v>82</v>
      </c>
      <c r="G4" s="2"/>
      <c r="H4" s="2"/>
      <c r="I4" s="2"/>
      <c r="J4" s="2"/>
      <c r="K4" s="2"/>
      <c r="L4" s="2"/>
      <c r="M4" s="2"/>
      <c r="N4" s="2"/>
      <c r="O4" s="31" t="s">
        <v>85</v>
      </c>
      <c r="P4" s="2"/>
      <c r="Q4" s="2"/>
      <c r="R4" s="2"/>
      <c r="S4" s="27" t="s">
        <v>86</v>
      </c>
      <c r="T4" s="2"/>
    </row>
    <row r="5" spans="1:20" s="3" customFormat="1" x14ac:dyDescent="0.25">
      <c r="A5" s="2"/>
      <c r="B5" s="2"/>
      <c r="C5" s="2"/>
      <c r="D5" s="2"/>
      <c r="E5" s="27"/>
      <c r="F5" s="7">
        <v>1</v>
      </c>
      <c r="G5" s="7">
        <v>2</v>
      </c>
      <c r="H5" s="7">
        <v>3</v>
      </c>
      <c r="I5" s="7">
        <v>4</v>
      </c>
      <c r="J5" s="7">
        <v>5</v>
      </c>
      <c r="K5" s="7">
        <v>6</v>
      </c>
      <c r="L5" s="7">
        <v>7</v>
      </c>
      <c r="M5" s="7">
        <v>8</v>
      </c>
      <c r="N5" s="7">
        <v>9</v>
      </c>
      <c r="O5" s="7">
        <v>10</v>
      </c>
      <c r="P5" s="29">
        <v>11</v>
      </c>
      <c r="Q5" s="7">
        <v>12</v>
      </c>
      <c r="R5" s="7">
        <v>13</v>
      </c>
      <c r="S5" s="7">
        <v>14</v>
      </c>
      <c r="T5" s="2"/>
    </row>
    <row r="6" spans="1:20" s="3" customFormat="1" x14ac:dyDescent="0.25">
      <c r="A6" s="2"/>
      <c r="B6" s="4" t="s">
        <v>187</v>
      </c>
      <c r="C6" s="2"/>
      <c r="D6" s="7"/>
      <c r="E6" s="8"/>
      <c r="F6" s="8"/>
      <c r="G6" s="8"/>
      <c r="H6" s="8"/>
      <c r="I6" s="8"/>
      <c r="J6" s="8"/>
      <c r="K6" s="8"/>
      <c r="L6" s="8"/>
      <c r="M6" s="8"/>
      <c r="N6" s="8"/>
      <c r="O6" s="9"/>
      <c r="P6" s="8"/>
      <c r="Q6" s="8"/>
      <c r="R6" s="8"/>
      <c r="S6" s="8"/>
      <c r="T6" s="30">
        <f t="shared" ref="T6:T12" si="0">D6-SUM(E6:S6)</f>
        <v>0</v>
      </c>
    </row>
    <row r="7" spans="1:20" s="3" customFormat="1" x14ac:dyDescent="0.25">
      <c r="A7" s="2"/>
      <c r="B7" s="4" t="s">
        <v>186</v>
      </c>
      <c r="C7" s="2"/>
      <c r="D7" s="7"/>
      <c r="E7" s="2"/>
      <c r="F7" s="7"/>
      <c r="G7" s="7"/>
      <c r="H7" s="7"/>
      <c r="I7" s="7"/>
      <c r="J7" s="7"/>
      <c r="K7" s="7"/>
      <c r="L7" s="7"/>
      <c r="M7" s="7"/>
      <c r="N7" s="7"/>
      <c r="O7" s="2"/>
      <c r="P7" s="2"/>
      <c r="Q7" s="2"/>
      <c r="R7" s="2"/>
      <c r="S7" s="2"/>
      <c r="T7" s="7">
        <f t="shared" si="0"/>
        <v>0</v>
      </c>
    </row>
    <row r="8" spans="1:20" s="3" customFormat="1" x14ac:dyDescent="0.25">
      <c r="A8" s="2"/>
      <c r="B8" s="2" t="s">
        <v>171</v>
      </c>
      <c r="C8" s="2"/>
      <c r="D8" s="2"/>
      <c r="E8" s="2"/>
      <c r="F8" s="2"/>
      <c r="G8" s="2"/>
      <c r="H8" s="2"/>
      <c r="I8" s="2"/>
      <c r="J8" s="2"/>
      <c r="K8" s="2"/>
      <c r="L8" s="2"/>
      <c r="M8" s="2"/>
      <c r="N8" s="2"/>
      <c r="O8" s="2"/>
      <c r="P8" s="2"/>
      <c r="Q8" s="2"/>
      <c r="R8" s="2"/>
      <c r="S8" s="2"/>
      <c r="T8" s="7">
        <f t="shared" si="0"/>
        <v>0</v>
      </c>
    </row>
    <row r="9" spans="1:20" s="3" customFormat="1" x14ac:dyDescent="0.25">
      <c r="A9" s="2"/>
      <c r="B9" s="4" t="s">
        <v>87</v>
      </c>
      <c r="C9" s="2"/>
      <c r="D9" s="7"/>
      <c r="E9" s="7"/>
      <c r="F9" s="7"/>
      <c r="G9" s="2"/>
      <c r="H9" s="2"/>
      <c r="I9" s="2"/>
      <c r="J9" s="2"/>
      <c r="K9" s="2"/>
      <c r="L9" s="2"/>
      <c r="M9" s="2"/>
      <c r="N9" s="2"/>
      <c r="O9" s="7"/>
      <c r="P9" s="7"/>
      <c r="Q9" s="7"/>
      <c r="R9" s="7"/>
      <c r="S9" s="7"/>
      <c r="T9" s="7">
        <f t="shared" si="0"/>
        <v>0</v>
      </c>
    </row>
    <row r="10" spans="1:20" s="3" customFormat="1" x14ac:dyDescent="0.25">
      <c r="A10" s="2"/>
      <c r="B10" s="4" t="s">
        <v>7</v>
      </c>
      <c r="C10" s="2"/>
      <c r="D10" s="7"/>
      <c r="E10" s="2"/>
      <c r="F10" s="7"/>
      <c r="G10" s="7"/>
      <c r="H10" s="7"/>
      <c r="I10" s="7"/>
      <c r="J10" s="7"/>
      <c r="K10" s="7"/>
      <c r="L10" s="7"/>
      <c r="M10" s="7"/>
      <c r="N10" s="7"/>
      <c r="O10" s="7"/>
      <c r="P10" s="7"/>
      <c r="Q10" s="7"/>
      <c r="R10" s="7"/>
      <c r="S10" s="7"/>
      <c r="T10" s="7">
        <f t="shared" si="0"/>
        <v>0</v>
      </c>
    </row>
    <row r="11" spans="1:20" s="3" customFormat="1" x14ac:dyDescent="0.25">
      <c r="A11" s="2"/>
      <c r="B11" s="4" t="s">
        <v>88</v>
      </c>
      <c r="C11" s="2"/>
      <c r="D11" s="7"/>
      <c r="E11" s="2"/>
      <c r="F11" s="2"/>
      <c r="G11" s="2"/>
      <c r="H11" s="2"/>
      <c r="I11" s="2"/>
      <c r="J11" s="2"/>
      <c r="K11" s="2"/>
      <c r="L11" s="2"/>
      <c r="M11" s="2"/>
      <c r="N11" s="2"/>
      <c r="O11" s="2"/>
      <c r="P11" s="2"/>
      <c r="Q11" s="2"/>
      <c r="R11" s="2"/>
      <c r="S11" s="7"/>
      <c r="T11" s="7">
        <f t="shared" si="0"/>
        <v>0</v>
      </c>
    </row>
    <row r="12" spans="1:20" s="3" customFormat="1" x14ac:dyDescent="0.25">
      <c r="A12" s="2"/>
      <c r="B12" s="4" t="s">
        <v>89</v>
      </c>
      <c r="C12" s="2"/>
      <c r="D12" s="7"/>
      <c r="E12" s="7"/>
      <c r="F12" s="2"/>
      <c r="G12" s="2"/>
      <c r="H12" s="2"/>
      <c r="I12" s="2"/>
      <c r="J12" s="2"/>
      <c r="K12" s="2"/>
      <c r="L12" s="2"/>
      <c r="M12" s="2"/>
      <c r="N12" s="2"/>
      <c r="O12" s="2"/>
      <c r="P12" s="2"/>
      <c r="Q12" s="2"/>
      <c r="R12" s="2"/>
      <c r="S12" s="7"/>
      <c r="T12" s="7">
        <f t="shared" si="0"/>
        <v>0</v>
      </c>
    </row>
    <row r="13" spans="1:20" s="3" customFormat="1" x14ac:dyDescent="0.25">
      <c r="A13" s="2"/>
      <c r="B13" s="4" t="s">
        <v>90</v>
      </c>
      <c r="C13" s="2"/>
      <c r="D13" s="9">
        <f t="shared" ref="D13:S13" si="1">SUM(D6:D12)</f>
        <v>0</v>
      </c>
      <c r="E13" s="9">
        <f t="shared" si="1"/>
        <v>0</v>
      </c>
      <c r="F13" s="9">
        <f t="shared" si="1"/>
        <v>0</v>
      </c>
      <c r="G13" s="9">
        <f t="shared" si="1"/>
        <v>0</v>
      </c>
      <c r="H13" s="9">
        <f t="shared" si="1"/>
        <v>0</v>
      </c>
      <c r="I13" s="9">
        <f t="shared" si="1"/>
        <v>0</v>
      </c>
      <c r="J13" s="9">
        <f t="shared" si="1"/>
        <v>0</v>
      </c>
      <c r="K13" s="9">
        <f t="shared" si="1"/>
        <v>0</v>
      </c>
      <c r="L13" s="9">
        <f t="shared" si="1"/>
        <v>0</v>
      </c>
      <c r="M13" s="9">
        <f t="shared" si="1"/>
        <v>0</v>
      </c>
      <c r="N13" s="9">
        <f t="shared" si="1"/>
        <v>0</v>
      </c>
      <c r="O13" s="9">
        <f t="shared" si="1"/>
        <v>0</v>
      </c>
      <c r="P13" s="9">
        <f t="shared" si="1"/>
        <v>0</v>
      </c>
      <c r="Q13" s="9">
        <f t="shared" si="1"/>
        <v>0</v>
      </c>
      <c r="R13" s="9">
        <f t="shared" si="1"/>
        <v>0</v>
      </c>
      <c r="S13" s="9">
        <f t="shared" si="1"/>
        <v>0</v>
      </c>
      <c r="T13" s="2"/>
    </row>
    <row r="14" spans="1:20" s="3" customFormat="1" x14ac:dyDescent="0.25">
      <c r="A14" s="2"/>
      <c r="B14" s="2"/>
      <c r="C14" s="2"/>
      <c r="D14" s="2"/>
      <c r="E14" s="2"/>
      <c r="F14" s="2"/>
      <c r="G14" s="2"/>
      <c r="H14" s="2"/>
      <c r="I14" s="2"/>
      <c r="J14" s="2"/>
      <c r="K14" s="2"/>
      <c r="L14" s="2"/>
      <c r="M14" s="2"/>
      <c r="N14" s="2"/>
      <c r="O14" s="2"/>
      <c r="P14" s="2"/>
      <c r="Q14" s="2"/>
      <c r="R14" s="2"/>
      <c r="S14" s="2"/>
      <c r="T14" s="2"/>
    </row>
    <row r="15" spans="1:20" s="3" customFormat="1" x14ac:dyDescent="0.25">
      <c r="A15" s="2"/>
      <c r="B15" s="4" t="s">
        <v>91</v>
      </c>
      <c r="C15" s="2"/>
      <c r="D15" s="2"/>
      <c r="E15" s="2"/>
      <c r="F15" s="2"/>
      <c r="G15" s="2"/>
      <c r="H15" s="2"/>
      <c r="I15" s="2"/>
      <c r="J15" s="2"/>
      <c r="K15" s="2"/>
      <c r="L15" s="2"/>
      <c r="M15" s="2"/>
      <c r="N15" s="2"/>
      <c r="O15" s="2"/>
      <c r="P15" s="2"/>
      <c r="Q15" s="2"/>
      <c r="R15" s="2"/>
      <c r="S15" s="2"/>
      <c r="T15" s="2"/>
    </row>
    <row r="16" spans="1:20" s="3" customFormat="1" x14ac:dyDescent="0.25">
      <c r="A16" s="76"/>
      <c r="B16" s="76" t="str">
        <f>'sources-uses'!B4</f>
        <v>ACQUISITION</v>
      </c>
      <c r="C16" s="76"/>
      <c r="D16" s="76"/>
      <c r="E16" s="76"/>
      <c r="F16" s="76"/>
      <c r="G16" s="76"/>
      <c r="H16" s="76"/>
      <c r="I16" s="76"/>
      <c r="J16" s="76"/>
      <c r="K16" s="76"/>
      <c r="L16" s="76"/>
      <c r="M16" s="76"/>
      <c r="N16" s="76"/>
      <c r="O16" s="76"/>
      <c r="P16" s="76"/>
      <c r="Q16" s="76"/>
      <c r="R16" s="76"/>
      <c r="S16" s="76"/>
      <c r="T16" s="76"/>
    </row>
    <row r="17" spans="1:20" s="3" customFormat="1" x14ac:dyDescent="0.25">
      <c r="A17" s="4">
        <f>'sources-uses'!A5</f>
        <v>1</v>
      </c>
      <c r="B17" s="4" t="str">
        <f>'sources-uses'!B5</f>
        <v>Appraisal</v>
      </c>
      <c r="D17" s="6">
        <f>'sources-uses'!C5</f>
        <v>0</v>
      </c>
      <c r="E17" s="7"/>
      <c r="F17" s="2"/>
      <c r="G17" s="2"/>
      <c r="H17" s="2"/>
      <c r="I17" s="2"/>
      <c r="J17" s="2"/>
      <c r="K17" s="2"/>
      <c r="L17" s="2"/>
      <c r="M17" s="2"/>
      <c r="N17" s="2"/>
      <c r="O17" s="2"/>
      <c r="P17" s="2"/>
      <c r="Q17" s="2"/>
      <c r="R17" s="2"/>
      <c r="S17" s="2"/>
      <c r="T17" s="7">
        <f t="shared" ref="T17:T31" si="2">D17-SUM(E17:S17)</f>
        <v>0</v>
      </c>
    </row>
    <row r="18" spans="1:20" s="3" customFormat="1" x14ac:dyDescent="0.25">
      <c r="A18" s="4">
        <f>'sources-uses'!A6</f>
        <v>2</v>
      </c>
      <c r="B18" s="4" t="str">
        <f>'sources-uses'!B6</f>
        <v>Asbestos / Hazardous Mat. Abatement</v>
      </c>
      <c r="D18" s="6">
        <f>'sources-uses'!C6</f>
        <v>0</v>
      </c>
      <c r="E18" s="2"/>
      <c r="F18" s="7"/>
      <c r="G18" s="7"/>
      <c r="H18" s="7"/>
      <c r="I18" s="7"/>
      <c r="J18" s="7"/>
      <c r="K18" s="7"/>
      <c r="L18" s="7"/>
      <c r="M18" s="7"/>
      <c r="N18" s="7"/>
      <c r="O18" s="2"/>
      <c r="P18" s="2"/>
      <c r="Q18" s="2"/>
      <c r="R18" s="2"/>
      <c r="S18" s="2"/>
      <c r="T18" s="7">
        <f t="shared" si="2"/>
        <v>0</v>
      </c>
    </row>
    <row r="19" spans="1:20" s="3" customFormat="1" x14ac:dyDescent="0.25">
      <c r="A19" s="4">
        <f>'sources-uses'!A7</f>
        <v>3</v>
      </c>
      <c r="B19" s="4" t="str">
        <f>'sources-uses'!B7</f>
        <v>Demolition (without replacement)</v>
      </c>
      <c r="D19" s="6">
        <f>'sources-uses'!C7</f>
        <v>0</v>
      </c>
      <c r="E19" s="2"/>
      <c r="F19" s="7"/>
      <c r="G19" s="7"/>
      <c r="H19" s="7"/>
      <c r="I19" s="7"/>
      <c r="J19" s="7"/>
      <c r="K19" s="7"/>
      <c r="L19" s="7"/>
      <c r="M19" s="7"/>
      <c r="N19" s="7"/>
      <c r="O19" s="2"/>
      <c r="P19" s="2"/>
      <c r="Q19" s="2"/>
      <c r="R19" s="2"/>
      <c r="S19" s="2"/>
      <c r="T19" s="7">
        <f t="shared" si="2"/>
        <v>0</v>
      </c>
    </row>
    <row r="20" spans="1:20" s="3" customFormat="1" x14ac:dyDescent="0.25">
      <c r="A20" s="4">
        <f>'sources-uses'!A8</f>
        <v>4</v>
      </c>
      <c r="B20" s="4" t="str">
        <f>'sources-uses'!B8</f>
        <v>Land</v>
      </c>
      <c r="D20" s="6">
        <f>'sources-uses'!C8</f>
        <v>0</v>
      </c>
      <c r="E20" s="2"/>
      <c r="F20" s="7"/>
      <c r="G20" s="7"/>
      <c r="H20" s="7"/>
      <c r="I20" s="7"/>
      <c r="J20" s="7"/>
      <c r="K20" s="7"/>
      <c r="L20" s="7"/>
      <c r="M20" s="7"/>
      <c r="N20" s="7"/>
      <c r="O20" s="2"/>
      <c r="P20" s="2"/>
      <c r="Q20" s="2"/>
      <c r="R20" s="2"/>
      <c r="S20" s="2"/>
      <c r="T20" s="7">
        <f t="shared" si="2"/>
        <v>0</v>
      </c>
    </row>
    <row r="21" spans="1:20" s="3" customFormat="1" x14ac:dyDescent="0.25">
      <c r="A21" s="4">
        <f>'sources-uses'!A11</f>
        <v>7</v>
      </c>
      <c r="B21" s="4" t="str">
        <f>'sources-uses'!B11</f>
        <v>Purchase of Building(s)</v>
      </c>
      <c r="D21" s="6">
        <f>'sources-uses'!C11</f>
        <v>0</v>
      </c>
      <c r="E21" s="2"/>
      <c r="F21" s="7"/>
      <c r="G21" s="7"/>
      <c r="H21" s="7"/>
      <c r="I21" s="7"/>
      <c r="J21" s="7"/>
      <c r="K21" s="7"/>
      <c r="L21" s="7"/>
      <c r="M21" s="7"/>
      <c r="N21" s="7"/>
      <c r="O21" s="2"/>
      <c r="P21" s="2"/>
      <c r="Q21" s="2"/>
      <c r="R21" s="2"/>
      <c r="S21" s="2"/>
      <c r="T21" s="7">
        <f t="shared" si="2"/>
        <v>0</v>
      </c>
    </row>
    <row r="22" spans="1:20" s="3" customFormat="1" x14ac:dyDescent="0.25">
      <c r="A22" s="76"/>
      <c r="B22" s="76" t="str">
        <f>'sources-uses'!B13</f>
        <v>CONSTRUCTION HARD COSTS</v>
      </c>
      <c r="C22" s="76"/>
      <c r="D22" s="76"/>
      <c r="E22" s="76"/>
      <c r="F22" s="76"/>
      <c r="G22" s="76"/>
      <c r="H22" s="76"/>
      <c r="I22" s="76"/>
      <c r="J22" s="76"/>
      <c r="K22" s="76"/>
      <c r="L22" s="76"/>
      <c r="M22" s="76"/>
      <c r="N22" s="76"/>
      <c r="O22" s="76"/>
      <c r="P22" s="76"/>
      <c r="Q22" s="76"/>
      <c r="R22" s="76"/>
      <c r="S22" s="76"/>
      <c r="T22" s="76"/>
    </row>
    <row r="23" spans="1:20" s="3" customFormat="1" x14ac:dyDescent="0.25">
      <c r="A23" s="4">
        <f>'sources-uses'!A14</f>
        <v>8</v>
      </c>
      <c r="B23" s="4" t="str">
        <f>'sources-uses'!B14</f>
        <v>Accessory Buildings</v>
      </c>
      <c r="D23" s="6">
        <f>'sources-uses'!C14</f>
        <v>0</v>
      </c>
      <c r="E23" s="7"/>
      <c r="F23" s="2"/>
      <c r="G23" s="2"/>
      <c r="H23" s="2"/>
      <c r="I23" s="2"/>
      <c r="J23" s="2"/>
      <c r="K23" s="2"/>
      <c r="L23" s="2"/>
      <c r="M23" s="2"/>
      <c r="N23" s="2"/>
      <c r="O23" s="7"/>
      <c r="P23" s="2"/>
      <c r="Q23" s="2"/>
      <c r="R23" s="2"/>
      <c r="S23" s="2"/>
      <c r="T23" s="7">
        <f t="shared" si="2"/>
        <v>0</v>
      </c>
    </row>
    <row r="24" spans="1:20" s="3" customFormat="1" x14ac:dyDescent="0.25">
      <c r="A24" s="4">
        <f>'sources-uses'!A15</f>
        <v>9</v>
      </c>
      <c r="B24" s="4" t="str">
        <f>'sources-uses'!B15</f>
        <v>Commercial Space Costs (if any)</v>
      </c>
      <c r="D24" s="6">
        <f>'sources-uses'!C15</f>
        <v>0</v>
      </c>
      <c r="E24" s="7"/>
      <c r="F24" s="2"/>
      <c r="G24" s="2"/>
      <c r="H24" s="2"/>
      <c r="I24" s="2"/>
      <c r="J24" s="2"/>
      <c r="K24" s="2"/>
      <c r="L24" s="2"/>
      <c r="M24" s="2"/>
      <c r="N24" s="2"/>
      <c r="O24" s="7"/>
      <c r="P24" s="2"/>
      <c r="Q24" s="2"/>
      <c r="R24" s="2"/>
      <c r="S24" s="2"/>
      <c r="T24" s="7">
        <f t="shared" si="2"/>
        <v>0</v>
      </c>
    </row>
    <row r="25" spans="1:20" s="3" customFormat="1" x14ac:dyDescent="0.25">
      <c r="A25" s="4">
        <f>'sources-uses'!A16</f>
        <v>10</v>
      </c>
      <c r="B25" s="4" t="str">
        <f>'sources-uses'!B16</f>
        <v>Construction Bond Fee</v>
      </c>
      <c r="D25" s="6">
        <f>'sources-uses'!C16</f>
        <v>0</v>
      </c>
      <c r="E25" s="7"/>
      <c r="F25" s="2"/>
      <c r="G25" s="2"/>
      <c r="H25" s="2"/>
      <c r="I25" s="2"/>
      <c r="J25" s="2"/>
      <c r="K25" s="2"/>
      <c r="L25" s="2"/>
      <c r="M25" s="2"/>
      <c r="N25" s="2"/>
      <c r="O25" s="7"/>
      <c r="P25" s="2"/>
      <c r="Q25" s="2"/>
      <c r="R25" s="2"/>
      <c r="S25" s="2"/>
      <c r="T25" s="7">
        <f t="shared" si="2"/>
        <v>0</v>
      </c>
    </row>
    <row r="26" spans="1:20" s="3" customFormat="1" x14ac:dyDescent="0.25">
      <c r="A26" s="4">
        <f>'sources-uses'!A17</f>
        <v>11</v>
      </c>
      <c r="B26" s="4" t="str">
        <f>'sources-uses'!B17</f>
        <v>Construction Contingency</v>
      </c>
      <c r="D26" s="6">
        <f>'sources-uses'!C17</f>
        <v>0</v>
      </c>
      <c r="E26" s="2"/>
      <c r="F26" s="7"/>
      <c r="G26" s="7"/>
      <c r="H26" s="7"/>
      <c r="I26" s="7"/>
      <c r="J26" s="7"/>
      <c r="K26" s="7"/>
      <c r="L26" s="7"/>
      <c r="M26" s="7"/>
      <c r="N26" s="7"/>
      <c r="O26" s="7"/>
      <c r="P26" s="2"/>
      <c r="Q26" s="2"/>
      <c r="R26" s="2"/>
      <c r="S26" s="2"/>
      <c r="T26" s="7">
        <f t="shared" si="2"/>
        <v>0</v>
      </c>
    </row>
    <row r="27" spans="1:20" s="3" customFormat="1" x14ac:dyDescent="0.25">
      <c r="A27" s="4">
        <f>'sources-uses'!A18</f>
        <v>12</v>
      </c>
      <c r="B27" s="4" t="str">
        <f>'sources-uses'!B18</f>
        <v>Construction Management</v>
      </c>
      <c r="D27" s="6">
        <f>'sources-uses'!C18</f>
        <v>0</v>
      </c>
      <c r="E27" s="7"/>
      <c r="F27" s="2"/>
      <c r="G27" s="2"/>
      <c r="H27" s="2"/>
      <c r="I27" s="2"/>
      <c r="J27" s="2"/>
      <c r="K27" s="2"/>
      <c r="L27" s="2"/>
      <c r="M27" s="2"/>
      <c r="N27" s="2"/>
      <c r="O27" s="2"/>
      <c r="P27" s="2"/>
      <c r="Q27" s="2"/>
      <c r="R27" s="2"/>
      <c r="S27" s="2"/>
      <c r="T27" s="7">
        <f t="shared" si="2"/>
        <v>0</v>
      </c>
    </row>
    <row r="28" spans="1:20" s="3" customFormat="1" x14ac:dyDescent="0.25">
      <c r="A28" s="4">
        <f>'sources-uses'!A19</f>
        <v>13</v>
      </c>
      <c r="B28" s="4" t="str">
        <f>'sources-uses'!B19</f>
        <v>Contractor Overhead</v>
      </c>
      <c r="D28" s="6">
        <f>'sources-uses'!C19</f>
        <v>0</v>
      </c>
      <c r="E28" s="2"/>
      <c r="F28" s="2"/>
      <c r="G28" s="2"/>
      <c r="H28" s="2"/>
      <c r="I28" s="2"/>
      <c r="J28" s="2"/>
      <c r="K28" s="2"/>
      <c r="L28" s="2"/>
      <c r="M28" s="2"/>
      <c r="N28" s="2"/>
      <c r="O28" s="2"/>
      <c r="P28" s="2"/>
      <c r="Q28" s="2"/>
      <c r="R28" s="2"/>
      <c r="S28" s="7"/>
      <c r="T28" s="7">
        <f t="shared" si="2"/>
        <v>0</v>
      </c>
    </row>
    <row r="29" spans="1:20" s="3" customFormat="1" x14ac:dyDescent="0.25">
      <c r="A29" s="4">
        <f>'sources-uses'!A20</f>
        <v>14</v>
      </c>
      <c r="B29" s="4" t="str">
        <f>'sources-uses'!B20</f>
        <v>Contractor Profit</v>
      </c>
      <c r="D29" s="6">
        <f>'sources-uses'!C20</f>
        <v>0</v>
      </c>
      <c r="E29" s="2"/>
      <c r="F29" s="2"/>
      <c r="G29" s="2"/>
      <c r="H29" s="2"/>
      <c r="I29" s="2"/>
      <c r="J29" s="7"/>
      <c r="K29" s="2"/>
      <c r="L29" s="2"/>
      <c r="M29" s="2"/>
      <c r="N29" s="2"/>
      <c r="O29" s="2"/>
      <c r="P29" s="2"/>
      <c r="Q29" s="2"/>
      <c r="R29" s="2"/>
      <c r="S29" s="2"/>
      <c r="T29" s="7">
        <f t="shared" si="2"/>
        <v>0</v>
      </c>
    </row>
    <row r="30" spans="1:20" s="3" customFormat="1" x14ac:dyDescent="0.25">
      <c r="A30" s="4">
        <f>'sources-uses'!A21</f>
        <v>15</v>
      </c>
      <c r="B30" s="4" t="str">
        <f>'sources-uses'!B21</f>
        <v>Furnishings, Fixtures, &amp; Equipment</v>
      </c>
      <c r="D30" s="6">
        <f>'sources-uses'!C21</f>
        <v>0</v>
      </c>
      <c r="E30" s="7"/>
      <c r="F30" s="2"/>
      <c r="G30" s="2"/>
      <c r="H30" s="2"/>
      <c r="I30" s="2"/>
      <c r="J30" s="2"/>
      <c r="K30" s="2"/>
      <c r="L30" s="2"/>
      <c r="M30" s="2"/>
      <c r="N30" s="2"/>
      <c r="O30" s="2"/>
      <c r="P30" s="2"/>
      <c r="Q30" s="2"/>
      <c r="R30" s="2"/>
      <c r="S30" s="2"/>
      <c r="T30" s="7">
        <f t="shared" si="2"/>
        <v>0</v>
      </c>
    </row>
    <row r="31" spans="1:20" s="3" customFormat="1" x14ac:dyDescent="0.25">
      <c r="A31" s="4">
        <f>'sources-uses'!A22</f>
        <v>16</v>
      </c>
      <c r="B31" s="4" t="str">
        <f>'sources-uses'!B22</f>
        <v>General Requirements</v>
      </c>
      <c r="D31" s="6">
        <f>'sources-uses'!C22</f>
        <v>0</v>
      </c>
      <c r="E31" s="7"/>
      <c r="F31" s="2"/>
      <c r="G31" s="2"/>
      <c r="H31" s="2"/>
      <c r="I31" s="2"/>
      <c r="J31" s="2"/>
      <c r="K31" s="2"/>
      <c r="L31" s="2"/>
      <c r="M31" s="2"/>
      <c r="N31" s="2"/>
      <c r="O31" s="2"/>
      <c r="P31" s="2"/>
      <c r="Q31" s="2"/>
      <c r="R31" s="2"/>
      <c r="S31" s="2"/>
      <c r="T31" s="7">
        <f t="shared" si="2"/>
        <v>0</v>
      </c>
    </row>
    <row r="32" spans="1:20" s="3" customFormat="1" x14ac:dyDescent="0.25">
      <c r="A32" s="4">
        <f>'sources-uses'!A23</f>
        <v>17</v>
      </c>
      <c r="B32" s="4" t="str">
        <f>'sources-uses'!B23</f>
        <v>Hazardous Materials Abatement</v>
      </c>
      <c r="D32" s="6">
        <f>'sources-uses'!C23</f>
        <v>0</v>
      </c>
      <c r="E32" s="7"/>
      <c r="F32" s="2"/>
      <c r="G32" s="2"/>
      <c r="H32" s="2"/>
      <c r="I32" s="2"/>
      <c r="J32" s="2"/>
      <c r="K32" s="2"/>
      <c r="L32" s="2"/>
      <c r="M32" s="2"/>
      <c r="N32" s="2"/>
      <c r="O32" s="2"/>
      <c r="P32" s="2"/>
      <c r="Q32" s="2"/>
      <c r="R32" s="2"/>
      <c r="S32" s="2"/>
      <c r="T32" s="7">
        <f t="shared" ref="T32:T74" si="3">D32-SUM(E32:S32)</f>
        <v>0</v>
      </c>
    </row>
    <row r="33" spans="1:20" s="3" customFormat="1" x14ac:dyDescent="0.25">
      <c r="A33" s="4">
        <f>'sources-uses'!A24</f>
        <v>18</v>
      </c>
      <c r="B33" s="4" t="str">
        <f>'sources-uses'!B24</f>
        <v>New Building(s)</v>
      </c>
      <c r="D33" s="6">
        <f>'sources-uses'!C24</f>
        <v>0</v>
      </c>
      <c r="E33" s="7"/>
      <c r="F33" s="2"/>
      <c r="G33" s="2"/>
      <c r="H33" s="2"/>
      <c r="I33" s="2"/>
      <c r="J33" s="2"/>
      <c r="K33" s="2"/>
      <c r="L33" s="2"/>
      <c r="M33" s="2"/>
      <c r="N33" s="2"/>
      <c r="O33" s="2"/>
      <c r="P33" s="2"/>
      <c r="Q33" s="2"/>
      <c r="R33" s="2"/>
      <c r="S33" s="2"/>
      <c r="T33" s="7">
        <f t="shared" si="3"/>
        <v>0</v>
      </c>
    </row>
    <row r="34" spans="1:20" s="3" customFormat="1" x14ac:dyDescent="0.25">
      <c r="A34" s="4">
        <f>'sources-uses'!A25</f>
        <v>19</v>
      </c>
      <c r="B34" s="4" t="str">
        <f>'sources-uses'!B25</f>
        <v>Off-Site Improvements</v>
      </c>
      <c r="D34" s="6">
        <f>'sources-uses'!C25</f>
        <v>0</v>
      </c>
      <c r="E34" s="7"/>
      <c r="F34" s="2"/>
      <c r="G34" s="2"/>
      <c r="H34" s="2"/>
      <c r="I34" s="2"/>
      <c r="J34" s="2"/>
      <c r="K34" s="2"/>
      <c r="L34" s="2"/>
      <c r="M34" s="2"/>
      <c r="N34" s="2"/>
      <c r="O34" s="2"/>
      <c r="P34" s="2"/>
      <c r="Q34" s="2"/>
      <c r="R34" s="2"/>
      <c r="S34" s="2"/>
      <c r="T34" s="7">
        <f t="shared" si="3"/>
        <v>0</v>
      </c>
    </row>
    <row r="35" spans="1:20" s="3" customFormat="1" x14ac:dyDescent="0.25">
      <c r="A35" s="4">
        <f>'sources-uses'!A26</f>
        <v>20</v>
      </c>
      <c r="B35" s="4" t="str">
        <f>'sources-uses'!B26</f>
        <v>Other (____________________)</v>
      </c>
      <c r="D35" s="6">
        <f>'sources-uses'!C26</f>
        <v>0</v>
      </c>
      <c r="E35" s="7"/>
      <c r="F35" s="2"/>
      <c r="G35" s="2"/>
      <c r="H35" s="2"/>
      <c r="I35" s="2"/>
      <c r="J35" s="2"/>
      <c r="K35" s="2"/>
      <c r="L35" s="2"/>
      <c r="M35" s="2"/>
      <c r="N35" s="2"/>
      <c r="O35" s="2"/>
      <c r="P35" s="2"/>
      <c r="Q35" s="2"/>
      <c r="R35" s="2"/>
      <c r="S35" s="2"/>
      <c r="T35" s="7">
        <f t="shared" si="3"/>
        <v>0</v>
      </c>
    </row>
    <row r="36" spans="1:20" s="3" customFormat="1" x14ac:dyDescent="0.25">
      <c r="A36" s="4">
        <f>'sources-uses'!A27</f>
        <v>21</v>
      </c>
      <c r="B36" s="4" t="str">
        <f>'sources-uses'!B27</f>
        <v>Rehabilitation</v>
      </c>
      <c r="D36" s="6">
        <f>'sources-uses'!C27</f>
        <v>0</v>
      </c>
      <c r="E36" s="7"/>
      <c r="F36" s="2"/>
      <c r="G36" s="2"/>
      <c r="H36" s="2"/>
      <c r="I36" s="2"/>
      <c r="J36" s="2"/>
      <c r="K36" s="2"/>
      <c r="L36" s="2"/>
      <c r="M36" s="2"/>
      <c r="N36" s="2"/>
      <c r="O36" s="2"/>
      <c r="P36" s="2"/>
      <c r="Q36" s="2"/>
      <c r="R36" s="2"/>
      <c r="S36" s="2"/>
      <c r="T36" s="7">
        <f t="shared" si="3"/>
        <v>0</v>
      </c>
    </row>
    <row r="37" spans="1:20" s="3" customFormat="1" x14ac:dyDescent="0.25">
      <c r="A37" s="4">
        <f>'sources-uses'!A28</f>
        <v>22</v>
      </c>
      <c r="B37" s="4" t="str">
        <f>'sources-uses'!B28</f>
        <v>Sitework</v>
      </c>
      <c r="D37" s="6">
        <f>'sources-uses'!C28</f>
        <v>0</v>
      </c>
      <c r="E37" s="7"/>
      <c r="F37" s="2"/>
      <c r="G37" s="2"/>
      <c r="H37" s="2"/>
      <c r="I37" s="2"/>
      <c r="J37" s="2"/>
      <c r="K37" s="2"/>
      <c r="L37" s="2"/>
      <c r="M37" s="2"/>
      <c r="N37" s="2"/>
      <c r="O37" s="2"/>
      <c r="P37" s="2"/>
      <c r="Q37" s="2"/>
      <c r="R37" s="2"/>
      <c r="S37" s="2"/>
      <c r="T37" s="7">
        <f t="shared" si="3"/>
        <v>0</v>
      </c>
    </row>
    <row r="38" spans="1:20" s="3" customFormat="1" x14ac:dyDescent="0.25">
      <c r="A38" s="76"/>
      <c r="B38" s="76" t="str">
        <f>'sources-uses'!B30</f>
        <v>SOFT COSTS</v>
      </c>
      <c r="C38" s="76"/>
      <c r="D38" s="76"/>
      <c r="E38" s="76"/>
      <c r="F38" s="76"/>
      <c r="G38" s="76"/>
      <c r="H38" s="76"/>
      <c r="I38" s="76"/>
      <c r="J38" s="76"/>
      <c r="K38" s="76"/>
      <c r="L38" s="76"/>
      <c r="M38" s="76"/>
      <c r="N38" s="76"/>
      <c r="O38" s="76"/>
      <c r="P38" s="76"/>
      <c r="Q38" s="76"/>
      <c r="R38" s="76"/>
      <c r="S38" s="76"/>
      <c r="T38" s="76"/>
    </row>
    <row r="39" spans="1:20" s="3" customFormat="1" x14ac:dyDescent="0.25">
      <c r="A39" s="4">
        <f>'sources-uses'!A31</f>
        <v>23</v>
      </c>
      <c r="B39" s="4" t="str">
        <f>'sources-uses'!B31</f>
        <v>Architectural</v>
      </c>
      <c r="D39" s="6">
        <f>'sources-uses'!C31</f>
        <v>0</v>
      </c>
      <c r="E39" s="7"/>
      <c r="F39" s="2"/>
      <c r="G39" s="2"/>
      <c r="H39" s="2"/>
      <c r="I39" s="2"/>
      <c r="J39" s="7"/>
      <c r="K39" s="2"/>
      <c r="L39" s="2"/>
      <c r="M39" s="2"/>
      <c r="N39" s="2"/>
      <c r="O39" s="2"/>
      <c r="P39" s="2"/>
      <c r="Q39" s="2"/>
      <c r="R39" s="2"/>
      <c r="S39" s="7"/>
      <c r="T39" s="7">
        <f t="shared" si="3"/>
        <v>0</v>
      </c>
    </row>
    <row r="40" spans="1:20" s="3" customFormat="1" x14ac:dyDescent="0.25">
      <c r="A40" s="4">
        <f>'sources-uses'!A34</f>
        <v>26</v>
      </c>
      <c r="B40" s="4" t="str">
        <f>'sources-uses'!B34</f>
        <v>Clerk of the Works</v>
      </c>
      <c r="D40" s="6">
        <f>'sources-uses'!C34</f>
        <v>0</v>
      </c>
      <c r="E40" s="7"/>
      <c r="F40" s="2"/>
      <c r="G40" s="2"/>
      <c r="H40" s="2"/>
      <c r="I40" s="2"/>
      <c r="J40" s="7"/>
      <c r="K40" s="2"/>
      <c r="L40" s="2"/>
      <c r="M40" s="2"/>
      <c r="N40" s="2"/>
      <c r="O40" s="2"/>
      <c r="P40" s="2"/>
      <c r="Q40" s="2"/>
      <c r="R40" s="2"/>
      <c r="S40" s="7"/>
      <c r="T40" s="7">
        <f t="shared" si="3"/>
        <v>0</v>
      </c>
    </row>
    <row r="41" spans="1:20" s="3" customFormat="1" x14ac:dyDescent="0.25">
      <c r="A41" s="4">
        <f>'sources-uses'!A35</f>
        <v>27</v>
      </c>
      <c r="B41" s="4" t="str">
        <f>'sources-uses'!B35</f>
        <v>Construction Interest</v>
      </c>
      <c r="D41" s="6">
        <f>'sources-uses'!C35</f>
        <v>0</v>
      </c>
      <c r="E41" s="7"/>
      <c r="F41" s="2"/>
      <c r="G41" s="2"/>
      <c r="H41" s="2"/>
      <c r="I41" s="2"/>
      <c r="J41" s="7"/>
      <c r="K41" s="2"/>
      <c r="L41" s="2"/>
      <c r="M41" s="2"/>
      <c r="N41" s="2"/>
      <c r="O41" s="2"/>
      <c r="P41" s="2"/>
      <c r="Q41" s="2"/>
      <c r="R41" s="2"/>
      <c r="S41" s="7"/>
      <c r="T41" s="7">
        <f t="shared" si="3"/>
        <v>0</v>
      </c>
    </row>
    <row r="42" spans="1:20" s="3" customFormat="1" x14ac:dyDescent="0.25">
      <c r="A42" s="4">
        <f>'sources-uses'!A36</f>
        <v>28</v>
      </c>
      <c r="B42" s="4" t="str">
        <f>'sources-uses'!B36</f>
        <v>Construction Loan Origination Fee</v>
      </c>
      <c r="D42" s="6">
        <f>'sources-uses'!C36</f>
        <v>0</v>
      </c>
      <c r="E42" s="7"/>
      <c r="F42" s="2"/>
      <c r="G42" s="2"/>
      <c r="H42" s="2"/>
      <c r="I42" s="2"/>
      <c r="J42" s="7"/>
      <c r="K42" s="2"/>
      <c r="L42" s="2"/>
      <c r="M42" s="2"/>
      <c r="N42" s="2"/>
      <c r="O42" s="2"/>
      <c r="P42" s="2"/>
      <c r="Q42" s="2"/>
      <c r="R42" s="2"/>
      <c r="S42" s="7"/>
      <c r="T42" s="7">
        <f t="shared" si="3"/>
        <v>0</v>
      </c>
    </row>
    <row r="43" spans="1:20" s="3" customFormat="1" x14ac:dyDescent="0.25">
      <c r="A43" s="4">
        <f>'sources-uses'!A37</f>
        <v>29</v>
      </c>
      <c r="B43" s="4" t="str">
        <f>'sources-uses'!B37</f>
        <v>Construction Period Insurance</v>
      </c>
      <c r="D43" s="6">
        <f>'sources-uses'!C37</f>
        <v>0</v>
      </c>
      <c r="E43" s="7"/>
      <c r="F43" s="2"/>
      <c r="G43" s="2"/>
      <c r="H43" s="2"/>
      <c r="I43" s="2"/>
      <c r="J43" s="7"/>
      <c r="K43" s="2"/>
      <c r="L43" s="2"/>
      <c r="M43" s="2"/>
      <c r="N43" s="2"/>
      <c r="O43" s="2"/>
      <c r="P43" s="2"/>
      <c r="Q43" s="2"/>
      <c r="R43" s="2"/>
      <c r="S43" s="7"/>
      <c r="T43" s="7">
        <f t="shared" si="3"/>
        <v>0</v>
      </c>
    </row>
    <row r="44" spans="1:20" s="3" customFormat="1" x14ac:dyDescent="0.25">
      <c r="A44" s="4">
        <f>'sources-uses'!A39</f>
        <v>31</v>
      </c>
      <c r="B44" s="4" t="str">
        <f>'sources-uses'!B39</f>
        <v>Energy Assessment</v>
      </c>
      <c r="D44" s="6">
        <f>'sources-uses'!C39</f>
        <v>0</v>
      </c>
      <c r="E44" s="7"/>
      <c r="F44" s="2"/>
      <c r="G44" s="2"/>
      <c r="H44" s="2"/>
      <c r="I44" s="2"/>
      <c r="J44" s="7"/>
      <c r="K44" s="2"/>
      <c r="L44" s="2"/>
      <c r="M44" s="2"/>
      <c r="N44" s="2"/>
      <c r="O44" s="2"/>
      <c r="P44" s="2"/>
      <c r="Q44" s="2"/>
      <c r="R44" s="2"/>
      <c r="S44" s="7"/>
      <c r="T44" s="7">
        <f t="shared" si="3"/>
        <v>0</v>
      </c>
    </row>
    <row r="45" spans="1:20" s="3" customFormat="1" x14ac:dyDescent="0.25">
      <c r="A45" s="4">
        <f>'sources-uses'!A40</f>
        <v>32</v>
      </c>
      <c r="B45" s="4" t="str">
        <f>'sources-uses'!B40</f>
        <v>Engineering</v>
      </c>
      <c r="D45" s="6">
        <f>'sources-uses'!C40</f>
        <v>0</v>
      </c>
      <c r="E45" s="7"/>
      <c r="F45" s="2"/>
      <c r="G45" s="2"/>
      <c r="H45" s="2"/>
      <c r="I45" s="2"/>
      <c r="J45" s="7"/>
      <c r="K45" s="2"/>
      <c r="L45" s="2"/>
      <c r="M45" s="2"/>
      <c r="N45" s="2"/>
      <c r="O45" s="2"/>
      <c r="P45" s="2"/>
      <c r="Q45" s="2"/>
      <c r="R45" s="2"/>
      <c r="S45" s="7"/>
      <c r="T45" s="7">
        <f t="shared" si="3"/>
        <v>0</v>
      </c>
    </row>
    <row r="46" spans="1:20" s="3" customFormat="1" x14ac:dyDescent="0.25">
      <c r="A46" s="4">
        <f>'sources-uses'!A41</f>
        <v>33</v>
      </c>
      <c r="B46" s="4" t="str">
        <f>'sources-uses'!B41</f>
        <v>Environmental Assessment</v>
      </c>
      <c r="D46" s="6">
        <f>'sources-uses'!C41</f>
        <v>0</v>
      </c>
      <c r="E46" s="2"/>
      <c r="F46" s="2"/>
      <c r="G46" s="2"/>
      <c r="H46" s="2"/>
      <c r="I46" s="2"/>
      <c r="J46" s="2"/>
      <c r="K46" s="2"/>
      <c r="L46" s="2"/>
      <c r="M46" s="2"/>
      <c r="N46" s="2"/>
      <c r="O46" s="7"/>
      <c r="P46" s="2"/>
      <c r="Q46" s="2"/>
      <c r="R46" s="2"/>
      <c r="S46" s="2"/>
      <c r="T46" s="7">
        <f t="shared" si="3"/>
        <v>0</v>
      </c>
    </row>
    <row r="47" spans="1:20" s="3" customFormat="1" x14ac:dyDescent="0.25">
      <c r="A47" s="4">
        <f>'sources-uses'!A44</f>
        <v>36</v>
      </c>
      <c r="B47" s="4" t="str">
        <f>'sources-uses'!B44</f>
        <v>Market Study</v>
      </c>
      <c r="D47" s="6">
        <f>'sources-uses'!C44</f>
        <v>0</v>
      </c>
      <c r="E47" s="2"/>
      <c r="F47" s="2"/>
      <c r="G47" s="2"/>
      <c r="H47" s="2"/>
      <c r="I47" s="2"/>
      <c r="J47" s="2"/>
      <c r="K47" s="2"/>
      <c r="L47" s="2"/>
      <c r="M47" s="2"/>
      <c r="N47" s="2"/>
      <c r="O47" s="7"/>
      <c r="P47" s="2"/>
      <c r="Q47" s="2"/>
      <c r="R47" s="2"/>
      <c r="S47" s="2"/>
      <c r="T47" s="7">
        <f t="shared" si="3"/>
        <v>0</v>
      </c>
    </row>
    <row r="48" spans="1:20" s="3" customFormat="1" x14ac:dyDescent="0.25">
      <c r="A48" s="4">
        <f>'sources-uses'!A45</f>
        <v>37</v>
      </c>
      <c r="B48" s="4" t="str">
        <f>'sources-uses'!B45</f>
        <v>Legal/Accounting</v>
      </c>
      <c r="D48" s="6">
        <f>'sources-uses'!C45</f>
        <v>0</v>
      </c>
      <c r="E48" s="2"/>
      <c r="F48" s="2"/>
      <c r="G48" s="2"/>
      <c r="H48" s="2"/>
      <c r="I48" s="2"/>
      <c r="J48" s="2"/>
      <c r="K48" s="2"/>
      <c r="L48" s="2"/>
      <c r="M48" s="2"/>
      <c r="N48" s="2"/>
      <c r="O48" s="7"/>
      <c r="P48" s="2"/>
      <c r="Q48" s="2"/>
      <c r="R48" s="2"/>
      <c r="S48" s="2"/>
      <c r="T48" s="7">
        <f t="shared" si="3"/>
        <v>0</v>
      </c>
    </row>
    <row r="49" spans="1:20" s="3" customFormat="1" x14ac:dyDescent="0.25">
      <c r="A49" s="4">
        <f>'sources-uses'!A46</f>
        <v>38</v>
      </c>
      <c r="B49" s="4" t="str">
        <f>'sources-uses'!B46</f>
        <v>Lender's Counsel's Fee</v>
      </c>
      <c r="D49" s="6">
        <f>'sources-uses'!C46</f>
        <v>0</v>
      </c>
      <c r="E49" s="2"/>
      <c r="F49" s="2"/>
      <c r="G49" s="2"/>
      <c r="H49" s="2"/>
      <c r="I49" s="2"/>
      <c r="J49" s="2"/>
      <c r="K49" s="2"/>
      <c r="L49" s="2"/>
      <c r="M49" s="2"/>
      <c r="N49" s="2"/>
      <c r="O49" s="7"/>
      <c r="P49" s="2"/>
      <c r="Q49" s="2"/>
      <c r="R49" s="2"/>
      <c r="S49" s="2"/>
      <c r="T49" s="7">
        <f t="shared" si="3"/>
        <v>0</v>
      </c>
    </row>
    <row r="50" spans="1:20" s="3" customFormat="1" x14ac:dyDescent="0.25">
      <c r="A50" s="4">
        <f>'sources-uses'!A47</f>
        <v>39</v>
      </c>
      <c r="B50" s="4" t="str">
        <f>'sources-uses'!B47</f>
        <v>Marketing</v>
      </c>
      <c r="D50" s="6">
        <f>'sources-uses'!C47</f>
        <v>0</v>
      </c>
      <c r="E50" s="2"/>
      <c r="F50" s="2"/>
      <c r="G50" s="2"/>
      <c r="H50" s="2"/>
      <c r="I50" s="2"/>
      <c r="J50" s="2"/>
      <c r="K50" s="2"/>
      <c r="L50" s="2"/>
      <c r="M50" s="2"/>
      <c r="N50" s="2"/>
      <c r="O50" s="7"/>
      <c r="P50" s="2"/>
      <c r="Q50" s="2"/>
      <c r="R50" s="2"/>
      <c r="S50" s="2"/>
      <c r="T50" s="7">
        <f t="shared" si="3"/>
        <v>0</v>
      </c>
    </row>
    <row r="51" spans="1:20" s="3" customFormat="1" x14ac:dyDescent="0.25">
      <c r="A51" s="4">
        <f>'sources-uses'!A49</f>
        <v>41</v>
      </c>
      <c r="B51" s="4" t="str">
        <f>'sources-uses'!B49</f>
        <v>Other (________________)</v>
      </c>
      <c r="D51" s="6">
        <f>'sources-uses'!C49</f>
        <v>0</v>
      </c>
      <c r="E51" s="2"/>
      <c r="F51" s="2"/>
      <c r="G51" s="2"/>
      <c r="H51" s="2"/>
      <c r="I51" s="2"/>
      <c r="J51" s="2"/>
      <c r="K51" s="2"/>
      <c r="L51" s="2"/>
      <c r="M51" s="2"/>
      <c r="N51" s="2"/>
      <c r="O51" s="7"/>
      <c r="P51" s="2"/>
      <c r="Q51" s="2"/>
      <c r="R51" s="2"/>
      <c r="S51" s="2"/>
      <c r="T51" s="7">
        <f t="shared" si="3"/>
        <v>0</v>
      </c>
    </row>
    <row r="52" spans="1:20" s="3" customFormat="1" x14ac:dyDescent="0.25">
      <c r="A52" s="4">
        <f>'sources-uses'!A50</f>
        <v>42</v>
      </c>
      <c r="B52" s="4" t="str">
        <f>'sources-uses'!B50</f>
        <v>Permanent Loan Origination Fee</v>
      </c>
      <c r="D52" s="6">
        <f>'sources-uses'!C50</f>
        <v>0</v>
      </c>
      <c r="E52" s="2"/>
      <c r="F52" s="2"/>
      <c r="G52" s="2"/>
      <c r="H52" s="2"/>
      <c r="I52" s="2"/>
      <c r="J52" s="2"/>
      <c r="K52" s="2"/>
      <c r="L52" s="2"/>
      <c r="M52" s="2"/>
      <c r="N52" s="2"/>
      <c r="O52" s="7"/>
      <c r="P52" s="2"/>
      <c r="Q52" s="2"/>
      <c r="R52" s="2"/>
      <c r="S52" s="2"/>
      <c r="T52" s="7">
        <f t="shared" si="3"/>
        <v>0</v>
      </c>
    </row>
    <row r="53" spans="1:20" s="3" customFormat="1" x14ac:dyDescent="0.25">
      <c r="A53" s="4" t="e">
        <f>'sources-uses'!#REF!</f>
        <v>#REF!</v>
      </c>
      <c r="B53" s="4" t="e">
        <f>'sources-uses'!#REF!</f>
        <v>#REF!</v>
      </c>
      <c r="D53" s="6" t="e">
        <f>'sources-uses'!#REF!</f>
        <v>#REF!</v>
      </c>
      <c r="E53" s="2"/>
      <c r="F53" s="2"/>
      <c r="G53" s="2"/>
      <c r="H53" s="2"/>
      <c r="I53" s="2"/>
      <c r="J53" s="2"/>
      <c r="K53" s="2"/>
      <c r="L53" s="2"/>
      <c r="M53" s="2"/>
      <c r="N53" s="2"/>
      <c r="O53" s="7"/>
      <c r="P53" s="2"/>
      <c r="Q53" s="2"/>
      <c r="R53" s="2"/>
      <c r="S53" s="2"/>
      <c r="T53" s="7" t="e">
        <f t="shared" si="3"/>
        <v>#REF!</v>
      </c>
    </row>
    <row r="54" spans="1:20" s="3" customFormat="1" x14ac:dyDescent="0.25">
      <c r="A54" s="4">
        <f>'sources-uses'!A51</f>
        <v>43</v>
      </c>
      <c r="B54" s="4" t="str">
        <f>'sources-uses'!B51</f>
        <v>Permits/Fees</v>
      </c>
      <c r="D54" s="6">
        <f>'sources-uses'!C51</f>
        <v>0</v>
      </c>
      <c r="E54" s="2"/>
      <c r="F54" s="2"/>
      <c r="G54" s="2"/>
      <c r="H54" s="2"/>
      <c r="I54" s="2"/>
      <c r="J54" s="2"/>
      <c r="K54" s="2"/>
      <c r="L54" s="2"/>
      <c r="M54" s="2"/>
      <c r="N54" s="2"/>
      <c r="O54" s="7"/>
      <c r="P54" s="2"/>
      <c r="Q54" s="2"/>
      <c r="R54" s="2"/>
      <c r="S54" s="2"/>
      <c r="T54" s="7">
        <f t="shared" si="3"/>
        <v>0</v>
      </c>
    </row>
    <row r="55" spans="1:20" s="3" customFormat="1" x14ac:dyDescent="0.25">
      <c r="A55" s="4">
        <f>'sources-uses'!A53</f>
        <v>45</v>
      </c>
      <c r="B55" s="4" t="str">
        <f>'sources-uses'!B53</f>
        <v>Relocation</v>
      </c>
      <c r="D55" s="6">
        <f>'sources-uses'!C53</f>
        <v>0</v>
      </c>
      <c r="E55" s="2"/>
      <c r="F55" s="2"/>
      <c r="G55" s="2"/>
      <c r="H55" s="2"/>
      <c r="I55" s="2"/>
      <c r="J55" s="2"/>
      <c r="K55" s="2"/>
      <c r="L55" s="2"/>
      <c r="M55" s="2"/>
      <c r="N55" s="2"/>
      <c r="O55" s="7"/>
      <c r="P55" s="2"/>
      <c r="Q55" s="2"/>
      <c r="R55" s="2"/>
      <c r="S55" s="2"/>
      <c r="T55" s="7">
        <f t="shared" si="3"/>
        <v>0</v>
      </c>
    </row>
    <row r="56" spans="1:20" s="3" customFormat="1" x14ac:dyDescent="0.25">
      <c r="A56" s="4">
        <f>'sources-uses'!A54</f>
        <v>46</v>
      </c>
      <c r="B56" s="4" t="str">
        <f>'sources-uses'!B54</f>
        <v>Soft Cost Contingency</v>
      </c>
      <c r="D56" s="6">
        <f>'sources-uses'!C54</f>
        <v>0</v>
      </c>
      <c r="E56" s="2"/>
      <c r="F56" s="2"/>
      <c r="G56" s="2"/>
      <c r="H56" s="2"/>
      <c r="I56" s="2"/>
      <c r="J56" s="2"/>
      <c r="K56" s="2"/>
      <c r="L56" s="2"/>
      <c r="M56" s="2"/>
      <c r="N56" s="2"/>
      <c r="O56" s="7"/>
      <c r="P56" s="2"/>
      <c r="Q56" s="2"/>
      <c r="R56" s="2"/>
      <c r="S56" s="2"/>
      <c r="T56" s="7">
        <f t="shared" si="3"/>
        <v>0</v>
      </c>
    </row>
    <row r="57" spans="1:20" s="3" customFormat="1" x14ac:dyDescent="0.25">
      <c r="A57" s="4">
        <f>'sources-uses'!A57</f>
        <v>49</v>
      </c>
      <c r="B57" s="4" t="str">
        <f>'sources-uses'!B57</f>
        <v>Taxes During Construction</v>
      </c>
      <c r="D57" s="6">
        <f>'sources-uses'!C57</f>
        <v>0</v>
      </c>
      <c r="E57" s="2"/>
      <c r="F57" s="2"/>
      <c r="G57" s="2"/>
      <c r="H57" s="2"/>
      <c r="I57" s="2"/>
      <c r="J57" s="2"/>
      <c r="K57" s="2"/>
      <c r="L57" s="2"/>
      <c r="M57" s="2"/>
      <c r="N57" s="2"/>
      <c r="O57" s="7"/>
      <c r="P57" s="2"/>
      <c r="Q57" s="2"/>
      <c r="R57" s="2"/>
      <c r="S57" s="2"/>
      <c r="T57" s="7">
        <f t="shared" si="3"/>
        <v>0</v>
      </c>
    </row>
    <row r="58" spans="1:20" s="3" customFormat="1" x14ac:dyDescent="0.25">
      <c r="A58" s="76"/>
      <c r="B58" s="76" t="e">
        <f>'sources-uses'!#REF!</f>
        <v>#REF!</v>
      </c>
      <c r="C58" s="76"/>
      <c r="D58" s="76"/>
      <c r="E58" s="76"/>
      <c r="F58" s="76"/>
      <c r="G58" s="76"/>
      <c r="H58" s="76"/>
      <c r="I58" s="76"/>
      <c r="J58" s="76"/>
      <c r="K58" s="76"/>
      <c r="L58" s="76"/>
      <c r="M58" s="76"/>
      <c r="N58" s="76"/>
      <c r="O58" s="76"/>
      <c r="P58" s="76"/>
      <c r="Q58" s="76"/>
      <c r="R58" s="76"/>
      <c r="S58" s="76"/>
      <c r="T58" s="76"/>
    </row>
    <row r="59" spans="1:20" s="3" customFormat="1" x14ac:dyDescent="0.25">
      <c r="A59" s="4" t="e">
        <f>'sources-uses'!#REF!</f>
        <v>#REF!</v>
      </c>
      <c r="B59" s="4" t="e">
        <f>'sources-uses'!#REF!</f>
        <v>#REF!</v>
      </c>
      <c r="D59" s="6" t="e">
        <f>'sources-uses'!#REF!</f>
        <v>#REF!</v>
      </c>
      <c r="E59" s="2"/>
      <c r="F59" s="2"/>
      <c r="G59" s="2"/>
      <c r="H59" s="2"/>
      <c r="I59" s="2"/>
      <c r="J59" s="2"/>
      <c r="K59" s="2"/>
      <c r="L59" s="2"/>
      <c r="M59" s="2"/>
      <c r="N59" s="2"/>
      <c r="O59" s="7"/>
      <c r="P59" s="2"/>
      <c r="Q59" s="2"/>
      <c r="R59" s="2"/>
      <c r="S59" s="2"/>
      <c r="T59" s="7" t="e">
        <f t="shared" si="3"/>
        <v>#REF!</v>
      </c>
    </row>
    <row r="60" spans="1:20" s="3" customFormat="1" x14ac:dyDescent="0.25">
      <c r="A60" s="4" t="e">
        <f>'sources-uses'!#REF!</f>
        <v>#REF!</v>
      </c>
      <c r="B60" s="4" t="e">
        <f>'sources-uses'!#REF!</f>
        <v>#REF!</v>
      </c>
      <c r="D60" s="6" t="e">
        <f>'sources-uses'!#REF!</f>
        <v>#REF!</v>
      </c>
      <c r="E60" s="2"/>
      <c r="F60" s="2"/>
      <c r="G60" s="2"/>
      <c r="H60" s="2"/>
      <c r="I60" s="2"/>
      <c r="J60" s="2"/>
      <c r="K60" s="2"/>
      <c r="L60" s="2"/>
      <c r="M60" s="2"/>
      <c r="N60" s="2"/>
      <c r="O60" s="7"/>
      <c r="P60" s="2"/>
      <c r="Q60" s="2"/>
      <c r="R60" s="2"/>
      <c r="S60" s="2"/>
      <c r="T60" s="7" t="e">
        <f t="shared" si="3"/>
        <v>#REF!</v>
      </c>
    </row>
    <row r="61" spans="1:20" s="3" customFormat="1" x14ac:dyDescent="0.25">
      <c r="A61" s="4" t="e">
        <f>'sources-uses'!#REF!</f>
        <v>#REF!</v>
      </c>
      <c r="B61" s="4" t="e">
        <f>'sources-uses'!#REF!</f>
        <v>#REF!</v>
      </c>
      <c r="D61" s="6" t="e">
        <f>'sources-uses'!#REF!</f>
        <v>#REF!</v>
      </c>
      <c r="E61" s="2"/>
      <c r="F61" s="2"/>
      <c r="G61" s="2"/>
      <c r="H61" s="2"/>
      <c r="I61" s="2"/>
      <c r="J61" s="2"/>
      <c r="K61" s="2"/>
      <c r="L61" s="2"/>
      <c r="M61" s="2"/>
      <c r="N61" s="2"/>
      <c r="O61" s="7"/>
      <c r="P61" s="2"/>
      <c r="Q61" s="2"/>
      <c r="R61" s="2"/>
      <c r="S61" s="2"/>
      <c r="T61" s="7" t="e">
        <f t="shared" si="3"/>
        <v>#REF!</v>
      </c>
    </row>
    <row r="62" spans="1:20" s="3" customFormat="1" x14ac:dyDescent="0.25">
      <c r="A62" s="4" t="e">
        <f>'sources-uses'!#REF!</f>
        <v>#REF!</v>
      </c>
      <c r="B62" s="4" t="e">
        <f>'sources-uses'!#REF!</f>
        <v>#REF!</v>
      </c>
      <c r="D62" s="6" t="e">
        <f>'sources-uses'!#REF!</f>
        <v>#REF!</v>
      </c>
      <c r="E62" s="2"/>
      <c r="F62" s="2"/>
      <c r="G62" s="2"/>
      <c r="H62" s="2"/>
      <c r="I62" s="2"/>
      <c r="J62" s="2"/>
      <c r="K62" s="2"/>
      <c r="L62" s="2"/>
      <c r="M62" s="2"/>
      <c r="N62" s="2"/>
      <c r="O62" s="7"/>
      <c r="P62" s="2"/>
      <c r="Q62" s="2"/>
      <c r="R62" s="2"/>
      <c r="S62" s="2"/>
      <c r="T62" s="7" t="e">
        <f t="shared" si="3"/>
        <v>#REF!</v>
      </c>
    </row>
    <row r="63" spans="1:20" s="3" customFormat="1" x14ac:dyDescent="0.25">
      <c r="A63" s="76"/>
      <c r="B63" s="76" t="str">
        <f>'sources-uses'!B60</f>
        <v>DEVELOPER'S FEES</v>
      </c>
      <c r="C63" s="76"/>
      <c r="D63" s="76"/>
      <c r="E63" s="76"/>
      <c r="F63" s="76"/>
      <c r="G63" s="76"/>
      <c r="H63" s="76"/>
      <c r="I63" s="76"/>
      <c r="J63" s="76"/>
      <c r="K63" s="76"/>
      <c r="L63" s="76"/>
      <c r="M63" s="76"/>
      <c r="N63" s="76"/>
      <c r="O63" s="76"/>
      <c r="P63" s="76"/>
      <c r="Q63" s="76"/>
      <c r="R63" s="76"/>
      <c r="S63" s="76"/>
      <c r="T63" s="76"/>
    </row>
    <row r="64" spans="1:20" s="3" customFormat="1" x14ac:dyDescent="0.25">
      <c r="A64" s="4">
        <f>'sources-uses'!A61</f>
        <v>51</v>
      </c>
      <c r="B64" s="4" t="str">
        <f>'sources-uses'!B61</f>
        <v xml:space="preserve"> Consultant Fees</v>
      </c>
      <c r="D64" s="6">
        <f>'sources-uses'!C61</f>
        <v>0</v>
      </c>
      <c r="E64" s="2"/>
      <c r="F64" s="2"/>
      <c r="G64" s="2"/>
      <c r="H64" s="2"/>
      <c r="I64" s="2"/>
      <c r="J64" s="2"/>
      <c r="K64" s="2"/>
      <c r="L64" s="2"/>
      <c r="M64" s="2"/>
      <c r="N64" s="2"/>
      <c r="O64" s="7"/>
      <c r="P64" s="2"/>
      <c r="Q64" s="2"/>
      <c r="R64" s="2"/>
      <c r="S64" s="2"/>
      <c r="T64" s="7">
        <f t="shared" si="3"/>
        <v>0</v>
      </c>
    </row>
    <row r="65" spans="1:20" s="3" customFormat="1" x14ac:dyDescent="0.25">
      <c r="A65" s="4">
        <f>'sources-uses'!A62</f>
        <v>52</v>
      </c>
      <c r="B65" s="4" t="str">
        <f>'sources-uses'!B62</f>
        <v xml:space="preserve"> Developer's Fees</v>
      </c>
      <c r="D65" s="6">
        <f>'sources-uses'!C62</f>
        <v>0</v>
      </c>
      <c r="E65" s="2"/>
      <c r="F65" s="2"/>
      <c r="G65" s="2"/>
      <c r="H65" s="2"/>
      <c r="I65" s="2"/>
      <c r="J65" s="2"/>
      <c r="K65" s="2"/>
      <c r="L65" s="2"/>
      <c r="M65" s="2"/>
      <c r="N65" s="2"/>
      <c r="O65" s="7"/>
      <c r="P65" s="2"/>
      <c r="Q65" s="2"/>
      <c r="R65" s="2"/>
      <c r="S65" s="2"/>
      <c r="T65" s="7">
        <f t="shared" si="3"/>
        <v>0</v>
      </c>
    </row>
    <row r="66" spans="1:20" s="3" customFormat="1" x14ac:dyDescent="0.25">
      <c r="A66" s="4">
        <f>'sources-uses'!A63</f>
        <v>53</v>
      </c>
      <c r="B66" s="4" t="str">
        <f>'sources-uses'!B63</f>
        <v xml:space="preserve"> Other Partnership Fees</v>
      </c>
      <c r="D66" s="6">
        <f>'sources-uses'!C63</f>
        <v>0</v>
      </c>
      <c r="E66" s="2"/>
      <c r="F66" s="2"/>
      <c r="G66" s="2"/>
      <c r="H66" s="2"/>
      <c r="I66" s="2"/>
      <c r="J66" s="2"/>
      <c r="K66" s="2"/>
      <c r="L66" s="2"/>
      <c r="M66" s="2"/>
      <c r="N66" s="2"/>
      <c r="O66" s="7"/>
      <c r="P66" s="2"/>
      <c r="Q66" s="2"/>
      <c r="R66" s="2"/>
      <c r="S66" s="2"/>
      <c r="T66" s="7">
        <f t="shared" si="3"/>
        <v>0</v>
      </c>
    </row>
    <row r="67" spans="1:20" s="3" customFormat="1" x14ac:dyDescent="0.25">
      <c r="A67" s="76"/>
      <c r="B67" s="76" t="str">
        <f>'sources-uses'!B65</f>
        <v>RESERVES</v>
      </c>
      <c r="C67" s="76"/>
      <c r="D67" s="76"/>
      <c r="E67" s="76"/>
      <c r="F67" s="76"/>
      <c r="G67" s="76"/>
      <c r="H67" s="76"/>
      <c r="I67" s="76"/>
      <c r="J67" s="76"/>
      <c r="K67" s="76"/>
      <c r="L67" s="76"/>
      <c r="M67" s="76"/>
      <c r="N67" s="76"/>
      <c r="O67" s="76"/>
      <c r="P67" s="76"/>
      <c r="Q67" s="76"/>
      <c r="R67" s="76"/>
      <c r="S67" s="76"/>
      <c r="T67" s="76"/>
    </row>
    <row r="68" spans="1:20" s="3" customFormat="1" x14ac:dyDescent="0.25">
      <c r="A68" s="4">
        <f>'sources-uses'!A66</f>
        <v>54</v>
      </c>
      <c r="B68" s="4" t="str">
        <f>'sources-uses'!B66</f>
        <v xml:space="preserve"> Operating Reserves</v>
      </c>
      <c r="D68" s="6">
        <f>'sources-uses'!C66</f>
        <v>0</v>
      </c>
      <c r="E68" s="2"/>
      <c r="F68" s="2"/>
      <c r="G68" s="2"/>
      <c r="H68" s="2"/>
      <c r="I68" s="2"/>
      <c r="J68" s="2"/>
      <c r="K68" s="2"/>
      <c r="L68" s="2"/>
      <c r="M68" s="2"/>
      <c r="N68" s="2"/>
      <c r="O68" s="7"/>
      <c r="P68" s="2"/>
      <c r="Q68" s="2"/>
      <c r="R68" s="2"/>
      <c r="S68" s="2"/>
      <c r="T68" s="7">
        <f t="shared" si="3"/>
        <v>0</v>
      </c>
    </row>
    <row r="69" spans="1:20" s="3" customFormat="1" x14ac:dyDescent="0.25">
      <c r="A69" s="4">
        <f>'sources-uses'!A68</f>
        <v>56</v>
      </c>
      <c r="B69" s="4" t="str">
        <f>'sources-uses'!B68</f>
        <v xml:space="preserve"> Rent-up (Deficit Escrow) Reserve</v>
      </c>
      <c r="D69" s="6">
        <f>'sources-uses'!C68</f>
        <v>0</v>
      </c>
      <c r="E69" s="2"/>
      <c r="F69" s="2"/>
      <c r="G69" s="2"/>
      <c r="H69" s="2"/>
      <c r="I69" s="2"/>
      <c r="J69" s="2"/>
      <c r="K69" s="2"/>
      <c r="L69" s="2"/>
      <c r="M69" s="2"/>
      <c r="N69" s="2"/>
      <c r="O69" s="7"/>
      <c r="P69" s="2"/>
      <c r="Q69" s="2"/>
      <c r="R69" s="2"/>
      <c r="S69" s="2"/>
      <c r="T69" s="7">
        <f t="shared" si="3"/>
        <v>0</v>
      </c>
    </row>
    <row r="70" spans="1:20" s="3" customFormat="1" x14ac:dyDescent="0.25">
      <c r="A70" s="4">
        <f>'sources-uses'!A69</f>
        <v>57</v>
      </c>
      <c r="B70" s="4" t="str">
        <f>'sources-uses'!B69</f>
        <v xml:space="preserve"> Replacement Reserves</v>
      </c>
      <c r="D70" s="6">
        <f>'sources-uses'!C69</f>
        <v>0</v>
      </c>
      <c r="E70" s="2"/>
      <c r="F70" s="2"/>
      <c r="G70" s="2"/>
      <c r="H70" s="2"/>
      <c r="I70" s="2"/>
      <c r="J70" s="2"/>
      <c r="K70" s="2"/>
      <c r="L70" s="2"/>
      <c r="M70" s="2"/>
      <c r="N70" s="2"/>
      <c r="O70" s="7"/>
      <c r="P70" s="2"/>
      <c r="Q70" s="2"/>
      <c r="R70" s="2"/>
      <c r="S70" s="2"/>
      <c r="T70" s="7">
        <f t="shared" si="3"/>
        <v>0</v>
      </c>
    </row>
    <row r="71" spans="1:20" s="3" customFormat="1" x14ac:dyDescent="0.25">
      <c r="A71" s="4">
        <f>'sources-uses'!A70</f>
        <v>58</v>
      </c>
      <c r="B71" s="4" t="str">
        <f>'sources-uses'!B70</f>
        <v xml:space="preserve"> Sinking Fund</v>
      </c>
      <c r="D71" s="6">
        <f>'sources-uses'!C70</f>
        <v>0</v>
      </c>
      <c r="E71" s="2"/>
      <c r="F71" s="2"/>
      <c r="G71" s="2"/>
      <c r="H71" s="2"/>
      <c r="I71" s="2"/>
      <c r="J71" s="2"/>
      <c r="K71" s="2"/>
      <c r="L71" s="2"/>
      <c r="M71" s="2"/>
      <c r="N71" s="2"/>
      <c r="O71" s="7"/>
      <c r="P71" s="2"/>
      <c r="Q71" s="2"/>
      <c r="R71" s="2"/>
      <c r="S71" s="2"/>
      <c r="T71" s="7">
        <f t="shared" si="3"/>
        <v>0</v>
      </c>
    </row>
    <row r="72" spans="1:20" s="3" customFormat="1" x14ac:dyDescent="0.25">
      <c r="A72" s="4">
        <f>'sources-uses'!A71</f>
        <v>59</v>
      </c>
      <c r="B72" s="4" t="str">
        <f>'sources-uses'!B71</f>
        <v xml:space="preserve"> Working Capital</v>
      </c>
      <c r="D72" s="6">
        <f>'sources-uses'!C71</f>
        <v>0</v>
      </c>
      <c r="E72" s="2"/>
      <c r="F72" s="2"/>
      <c r="G72" s="2"/>
      <c r="H72" s="2"/>
      <c r="I72" s="2"/>
      <c r="J72" s="2"/>
      <c r="K72" s="2"/>
      <c r="L72" s="2"/>
      <c r="M72" s="2"/>
      <c r="N72" s="2"/>
      <c r="O72" s="7"/>
      <c r="P72" s="2"/>
      <c r="Q72" s="2"/>
      <c r="R72" s="2"/>
      <c r="S72" s="7"/>
      <c r="T72" s="7">
        <f t="shared" si="3"/>
        <v>0</v>
      </c>
    </row>
    <row r="73" spans="1:20" s="3" customFormat="1" x14ac:dyDescent="0.25">
      <c r="A73" s="4"/>
      <c r="B73" s="33" t="s">
        <v>185</v>
      </c>
      <c r="D73" s="6"/>
      <c r="E73" s="2"/>
      <c r="F73" s="2"/>
      <c r="G73" s="2"/>
      <c r="H73" s="2"/>
      <c r="I73" s="2"/>
      <c r="J73" s="2"/>
      <c r="K73" s="2"/>
      <c r="L73" s="2"/>
      <c r="M73" s="2"/>
      <c r="N73" s="2"/>
      <c r="O73" s="7"/>
      <c r="P73" s="2"/>
      <c r="Q73" s="2"/>
      <c r="R73" s="2"/>
      <c r="S73" s="7"/>
      <c r="T73" s="7"/>
    </row>
    <row r="74" spans="1:20" s="3" customFormat="1" x14ac:dyDescent="0.25">
      <c r="A74" s="2"/>
      <c r="B74" s="4" t="s">
        <v>18</v>
      </c>
      <c r="C74" s="2"/>
      <c r="D74" s="9" t="e">
        <f>SUM(D17:D72)</f>
        <v>#REF!</v>
      </c>
      <c r="E74" s="9">
        <f t="shared" ref="E74:S74" si="4">SUM(E17:E72)</f>
        <v>0</v>
      </c>
      <c r="F74" s="9">
        <f t="shared" si="4"/>
        <v>0</v>
      </c>
      <c r="G74" s="9">
        <f t="shared" si="4"/>
        <v>0</v>
      </c>
      <c r="H74" s="9">
        <f t="shared" si="4"/>
        <v>0</v>
      </c>
      <c r="I74" s="9">
        <f t="shared" si="4"/>
        <v>0</v>
      </c>
      <c r="J74" s="9">
        <f t="shared" si="4"/>
        <v>0</v>
      </c>
      <c r="K74" s="9">
        <f t="shared" si="4"/>
        <v>0</v>
      </c>
      <c r="L74" s="9">
        <f t="shared" si="4"/>
        <v>0</v>
      </c>
      <c r="M74" s="9">
        <f t="shared" si="4"/>
        <v>0</v>
      </c>
      <c r="N74" s="9">
        <f t="shared" si="4"/>
        <v>0</v>
      </c>
      <c r="O74" s="9">
        <f t="shared" si="4"/>
        <v>0</v>
      </c>
      <c r="P74" s="9">
        <f t="shared" si="4"/>
        <v>0</v>
      </c>
      <c r="Q74" s="9">
        <f t="shared" si="4"/>
        <v>0</v>
      </c>
      <c r="R74" s="9">
        <f t="shared" si="4"/>
        <v>0</v>
      </c>
      <c r="S74" s="9">
        <f t="shared" si="4"/>
        <v>0</v>
      </c>
      <c r="T74" s="7" t="e">
        <f t="shared" si="3"/>
        <v>#REF!</v>
      </c>
    </row>
    <row r="75" spans="1:20" s="3" customFormat="1" x14ac:dyDescent="0.25">
      <c r="A75" s="2"/>
      <c r="B75" s="2"/>
      <c r="C75" s="2"/>
      <c r="D75" s="2"/>
      <c r="E75" s="2"/>
      <c r="F75" s="2"/>
      <c r="G75" s="2"/>
      <c r="H75" s="2"/>
      <c r="I75" s="2"/>
      <c r="J75" s="2"/>
      <c r="K75" s="2"/>
      <c r="L75" s="2"/>
      <c r="M75" s="2"/>
      <c r="N75" s="2"/>
      <c r="O75" s="2"/>
      <c r="P75" s="2"/>
      <c r="Q75" s="2"/>
      <c r="R75" s="2"/>
      <c r="S75" s="2"/>
      <c r="T75" s="2"/>
    </row>
    <row r="76" spans="1:20" s="3" customFormat="1" x14ac:dyDescent="0.25">
      <c r="A76" s="2"/>
      <c r="B76" s="6" t="s">
        <v>92</v>
      </c>
      <c r="C76" s="2"/>
      <c r="D76" s="2"/>
      <c r="E76" s="7">
        <f>E7</f>
        <v>0</v>
      </c>
      <c r="F76" s="7">
        <f>E76+F7-F73</f>
        <v>0</v>
      </c>
      <c r="G76" s="7">
        <f t="shared" ref="G76:S76" si="5">F76+G7-G73</f>
        <v>0</v>
      </c>
      <c r="H76" s="7">
        <f t="shared" si="5"/>
        <v>0</v>
      </c>
      <c r="I76" s="7">
        <f t="shared" si="5"/>
        <v>0</v>
      </c>
      <c r="J76" s="7">
        <f t="shared" si="5"/>
        <v>0</v>
      </c>
      <c r="K76" s="7">
        <f t="shared" si="5"/>
        <v>0</v>
      </c>
      <c r="L76" s="7">
        <f t="shared" si="5"/>
        <v>0</v>
      </c>
      <c r="M76" s="7">
        <f t="shared" si="5"/>
        <v>0</v>
      </c>
      <c r="N76" s="7">
        <f t="shared" si="5"/>
        <v>0</v>
      </c>
      <c r="O76" s="7">
        <f t="shared" si="5"/>
        <v>0</v>
      </c>
      <c r="P76" s="7">
        <f t="shared" si="5"/>
        <v>0</v>
      </c>
      <c r="Q76" s="7">
        <f t="shared" si="5"/>
        <v>0</v>
      </c>
      <c r="R76" s="7">
        <f t="shared" si="5"/>
        <v>0</v>
      </c>
      <c r="S76" s="7">
        <f t="shared" si="5"/>
        <v>0</v>
      </c>
      <c r="T76" s="2"/>
    </row>
    <row r="77" spans="1:20" s="3" customFormat="1" x14ac:dyDescent="0.25">
      <c r="A77" s="2"/>
      <c r="B77" s="6" t="s">
        <v>93</v>
      </c>
      <c r="C77" s="10">
        <v>0.09</v>
      </c>
      <c r="D77" s="2"/>
      <c r="E77" s="7">
        <v>0</v>
      </c>
      <c r="F77" s="7">
        <f>E76*($C$77/12)</f>
        <v>0</v>
      </c>
      <c r="G77" s="7">
        <f t="shared" ref="G77:O77" si="6">F76*($C$77/12)</f>
        <v>0</v>
      </c>
      <c r="H77" s="7">
        <f t="shared" si="6"/>
        <v>0</v>
      </c>
      <c r="I77" s="7">
        <f t="shared" si="6"/>
        <v>0</v>
      </c>
      <c r="J77" s="7">
        <f t="shared" si="6"/>
        <v>0</v>
      </c>
      <c r="K77" s="7">
        <f t="shared" si="6"/>
        <v>0</v>
      </c>
      <c r="L77" s="7">
        <f t="shared" si="6"/>
        <v>0</v>
      </c>
      <c r="M77" s="7">
        <f t="shared" si="6"/>
        <v>0</v>
      </c>
      <c r="N77" s="7">
        <f t="shared" si="6"/>
        <v>0</v>
      </c>
      <c r="O77" s="7">
        <f t="shared" si="6"/>
        <v>0</v>
      </c>
      <c r="P77" s="2"/>
      <c r="Q77" s="2"/>
      <c r="R77" s="2"/>
      <c r="S77" s="2"/>
      <c r="T77" s="2"/>
    </row>
    <row r="78" spans="1:20" s="3" customFormat="1" x14ac:dyDescent="0.25">
      <c r="A78" s="2"/>
      <c r="B78" s="6" t="s">
        <v>94</v>
      </c>
      <c r="C78" s="10">
        <v>0.09</v>
      </c>
      <c r="D78" s="2"/>
      <c r="E78" s="2"/>
      <c r="F78" s="2"/>
      <c r="G78" s="2"/>
      <c r="H78" s="2"/>
      <c r="I78" s="2"/>
      <c r="J78" s="2"/>
      <c r="K78" s="2"/>
      <c r="L78" s="2"/>
      <c r="M78" s="2"/>
      <c r="N78" s="2"/>
      <c r="O78" s="2"/>
      <c r="P78" s="7">
        <f>P83</f>
        <v>0</v>
      </c>
      <c r="Q78" s="7">
        <f>((P76+P78)*($C$78/12))+P78</f>
        <v>0</v>
      </c>
      <c r="R78" s="7">
        <f>((Q76+Q78)*($C$78/12))+Q78</f>
        <v>0</v>
      </c>
      <c r="S78" s="7">
        <f>((R76+R78)*($C$78/12))+R78</f>
        <v>0</v>
      </c>
      <c r="T78" s="2"/>
    </row>
    <row r="79" spans="1:20" s="3" customFormat="1" x14ac:dyDescent="0.25">
      <c r="A79" s="2"/>
      <c r="B79" s="2"/>
      <c r="C79" s="2"/>
      <c r="D79" s="2"/>
      <c r="E79" s="2"/>
      <c r="F79" s="2"/>
      <c r="G79" s="2"/>
      <c r="H79" s="2"/>
      <c r="I79" s="2"/>
      <c r="J79" s="2"/>
      <c r="K79" s="2"/>
      <c r="L79" s="2"/>
      <c r="M79" s="2"/>
      <c r="N79" s="2"/>
      <c r="O79" s="2"/>
      <c r="P79" s="2"/>
      <c r="Q79" s="2"/>
      <c r="R79" s="2"/>
      <c r="S79" s="2"/>
      <c r="T79" s="2"/>
    </row>
    <row r="80" spans="1:20" s="3" customFormat="1" x14ac:dyDescent="0.25">
      <c r="A80" s="2"/>
      <c r="B80" s="2"/>
      <c r="C80" s="2"/>
      <c r="D80" s="2"/>
      <c r="E80" s="2"/>
      <c r="F80" s="2"/>
      <c r="G80" s="2"/>
      <c r="H80" s="2"/>
      <c r="I80" s="2"/>
      <c r="J80" s="2"/>
      <c r="K80" s="2"/>
      <c r="L80" s="2"/>
      <c r="M80" s="2"/>
      <c r="N80" s="2"/>
      <c r="O80" s="2"/>
      <c r="P80" s="2"/>
      <c r="Q80" s="2"/>
      <c r="R80" s="2"/>
      <c r="S80" s="2"/>
      <c r="T80" s="2"/>
    </row>
    <row r="81" spans="1:20" s="3" customFormat="1" x14ac:dyDescent="0.25">
      <c r="A81" s="2"/>
      <c r="B81" s="2"/>
      <c r="C81" s="2"/>
      <c r="D81" s="2"/>
      <c r="E81" s="2"/>
      <c r="F81" s="2"/>
      <c r="G81" s="2"/>
      <c r="H81" s="2"/>
      <c r="I81" s="2"/>
      <c r="J81" s="2"/>
      <c r="K81" s="2"/>
      <c r="L81" s="2"/>
      <c r="M81" s="2"/>
      <c r="N81" s="2"/>
      <c r="O81" s="2"/>
      <c r="P81" s="2"/>
      <c r="Q81" s="2"/>
      <c r="R81" s="2"/>
      <c r="S81" s="2"/>
      <c r="T81" s="2"/>
    </row>
    <row r="82" spans="1:20" s="3" customFormat="1" x14ac:dyDescent="0.25">
      <c r="A82" s="2"/>
      <c r="B82" s="2"/>
      <c r="C82" s="2"/>
      <c r="D82" s="2"/>
      <c r="E82" s="2"/>
      <c r="F82" s="2"/>
      <c r="G82" s="2"/>
      <c r="H82" s="2"/>
      <c r="I82" s="2"/>
      <c r="J82" s="2"/>
      <c r="K82" s="2"/>
      <c r="L82" s="2"/>
      <c r="M82" s="2"/>
      <c r="N82" s="2"/>
      <c r="O82" s="2"/>
      <c r="P82" s="2"/>
      <c r="Q82" s="2"/>
      <c r="R82" s="2"/>
      <c r="S82" s="2"/>
      <c r="T82" s="2"/>
    </row>
    <row r="83" spans="1:20" s="3" customFormat="1" x14ac:dyDescent="0.25">
      <c r="A83" s="2"/>
      <c r="B83" s="2"/>
      <c r="C83" s="2"/>
      <c r="D83" s="2"/>
      <c r="E83" s="2"/>
      <c r="F83" s="2"/>
      <c r="G83" s="2"/>
      <c r="H83" s="2"/>
      <c r="I83" s="2"/>
      <c r="J83" s="2"/>
      <c r="K83" s="2"/>
      <c r="L83" s="2"/>
      <c r="M83" s="2"/>
      <c r="N83" s="2"/>
      <c r="O83" s="2"/>
      <c r="P83" s="7"/>
      <c r="Q83" s="7"/>
      <c r="R83" s="7"/>
      <c r="S83" s="7"/>
      <c r="T83" s="2"/>
    </row>
    <row r="84" spans="1:20" s="3" customFormat="1" x14ac:dyDescent="0.25">
      <c r="A84" s="2"/>
      <c r="B84" s="2"/>
      <c r="C84" s="2"/>
      <c r="D84" s="2"/>
      <c r="E84" s="2"/>
      <c r="F84" s="2"/>
      <c r="G84" s="2"/>
      <c r="H84" s="2"/>
      <c r="I84" s="2"/>
      <c r="J84" s="2"/>
      <c r="K84" s="2"/>
      <c r="L84" s="2"/>
      <c r="M84" s="2"/>
      <c r="N84" s="2"/>
      <c r="O84" s="2"/>
      <c r="P84" s="2"/>
      <c r="Q84" s="2"/>
      <c r="R84" s="2"/>
      <c r="S84" s="2"/>
      <c r="T84" s="2"/>
    </row>
    <row r="85" spans="1:20" s="3" customFormat="1" x14ac:dyDescent="0.25">
      <c r="A85" s="2"/>
      <c r="B85" s="2"/>
      <c r="C85" s="2"/>
      <c r="D85" s="2"/>
      <c r="E85" s="2"/>
      <c r="F85" s="2"/>
      <c r="G85" s="2"/>
      <c r="H85" s="2"/>
      <c r="I85" s="2"/>
      <c r="J85" s="2"/>
      <c r="K85" s="2"/>
      <c r="L85" s="2"/>
      <c r="M85" s="2"/>
      <c r="N85" s="2"/>
      <c r="O85" s="7"/>
      <c r="P85" s="2"/>
      <c r="Q85" s="2"/>
      <c r="R85" s="2"/>
      <c r="S85" s="2"/>
      <c r="T85" s="2"/>
    </row>
    <row r="86" spans="1:20" s="3" customFormat="1" x14ac:dyDescent="0.25">
      <c r="A86" s="2"/>
    </row>
    <row r="87" spans="1:20" s="3" customFormat="1" x14ac:dyDescent="0.25">
      <c r="A87" s="2"/>
    </row>
  </sheetData>
  <phoneticPr fontId="0" type="noConversion"/>
  <pageMargins left="0.75" right="0.75" top="1" bottom="1" header="0.5" footer="0.5"/>
  <pageSetup scale="36" orientation="portrait" r:id="rId1"/>
  <headerFooter alignWithMargins="0">
    <oddFooter>&amp;R&amp;"Times New Roman,Regular"&amp;8revision date:  8/6/2007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protocols</vt:lpstr>
      <vt:lpstr>assumptions</vt:lpstr>
      <vt:lpstr>sources-uses</vt:lpstr>
      <vt:lpstr>rent summary</vt:lpstr>
      <vt:lpstr>rents</vt:lpstr>
      <vt:lpstr>expenses</vt:lpstr>
      <vt:lpstr>cashflows</vt:lpstr>
      <vt:lpstr>amortizations</vt:lpstr>
      <vt:lpstr>flow of funds</vt:lpstr>
      <vt:lpstr>amortizations!Print_Area</vt:lpstr>
      <vt:lpstr>cashflows!Print_Area</vt:lpstr>
      <vt:lpstr>'flow of funds'!Print_Area</vt:lpstr>
      <vt:lpstr>'rent summary'!Print_Area</vt:lpstr>
      <vt:lpstr>rents!Print_Area</vt:lpstr>
      <vt:lpstr>amortizations!Print_Titles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Erdelyi</dc:creator>
  <cp:lastModifiedBy>robinh</cp:lastModifiedBy>
  <cp:lastPrinted>2014-02-28T16:09:30Z</cp:lastPrinted>
  <dcterms:created xsi:type="dcterms:W3CDTF">2007-07-31T14:15:18Z</dcterms:created>
  <dcterms:modified xsi:type="dcterms:W3CDTF">2014-02-28T16:13:27Z</dcterms:modified>
</cp:coreProperties>
</file>